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8_{4F255725-09BA-459A-A387-21A38C7A11FF}" xr6:coauthVersionLast="47" xr6:coauthVersionMax="47" xr10:uidLastSave="{00000000-0000-0000-0000-000000000000}"/>
  <bookViews>
    <workbookView xWindow="-120" yWindow="-120" windowWidth="29040" windowHeight="15720" xr2:uid="{00000000-000D-0000-FFFF-FFFF00000000}"/>
  </bookViews>
  <sheets>
    <sheet name="日本語" sheetId="2" r:id="rId1"/>
    <sheet name="日本語 (記載例)" sheetId="9" r:id="rId2"/>
    <sheet name="English" sheetId="8" r:id="rId3"/>
    <sheet name="English (example of entry)" sheetId="10" r:id="rId4"/>
    <sheet name="駅名（station name）" sheetId="5" state="hidden" r:id="rId5"/>
  </sheets>
  <definedNames>
    <definedName name="_xlnm.Print_Area" localSheetId="2">English!$A$1:$V$67</definedName>
    <definedName name="_xlnm.Print_Area" localSheetId="3">'English (example of entry)'!$A$1:$V$39</definedName>
    <definedName name="_xlnm.Print_Area" localSheetId="0">日本語!$A$1:$V$69</definedName>
    <definedName name="_xlnm.Print_Area" localSheetId="1">'日本語 (記載例)'!$A$1:$V$39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2" l="1"/>
  <c r="L49" i="2" s="1"/>
  <c r="G59" i="8"/>
  <c r="G55" i="8"/>
  <c r="H47" i="8"/>
  <c r="C47" i="8"/>
  <c r="H46" i="8"/>
  <c r="C46" i="8"/>
  <c r="H45" i="8"/>
  <c r="C45" i="8"/>
  <c r="H45" i="2"/>
  <c r="C45" i="2"/>
  <c r="H47" i="2"/>
  <c r="C47" i="2"/>
  <c r="H46" i="2"/>
  <c r="C46" i="2"/>
  <c r="G60" i="2"/>
  <c r="G55" i="2"/>
  <c r="F12" i="5"/>
  <c r="E12" i="5"/>
  <c r="F9" i="5"/>
  <c r="E9" i="5"/>
  <c r="K7" i="5" a="1"/>
  <c r="K7" i="5" s="1"/>
  <c r="L7" i="5" a="1"/>
  <c r="L7" i="5" s="1"/>
  <c r="K8" i="5" a="1"/>
  <c r="K8" i="5" s="1"/>
  <c r="L8" i="5" a="1"/>
  <c r="L8" i="5" s="1"/>
  <c r="L6" i="5" a="1"/>
  <c r="L6" i="5" s="1"/>
  <c r="K6" i="5" a="1"/>
  <c r="K6" i="5" s="1"/>
  <c r="K2" i="5" a="1"/>
  <c r="K2" i="5" s="1"/>
  <c r="K3" i="5" a="1"/>
  <c r="K3" i="5" s="1"/>
  <c r="L3" i="5" a="1"/>
  <c r="L3" i="5" s="1"/>
  <c r="K4" i="5" a="1"/>
  <c r="K4" i="5" s="1"/>
  <c r="L4" i="5" a="1"/>
  <c r="L4" i="5" s="1"/>
  <c r="L2" i="5" a="1"/>
  <c r="L2" i="5" s="1"/>
  <c r="T12" i="10"/>
  <c r="T12" i="9"/>
  <c r="T12" i="8"/>
  <c r="L49" i="8" s="1"/>
  <c r="J55" i="8" s="1"/>
  <c r="J59" i="8" s="1"/>
  <c r="M8" i="5" l="1"/>
  <c r="O8" i="5" s="1"/>
  <c r="P47" i="8" s="1"/>
  <c r="M7" i="5"/>
  <c r="O7" i="5" s="1"/>
  <c r="P46" i="8" s="1"/>
  <c r="J55" i="2"/>
  <c r="J60" i="2" s="1"/>
  <c r="M6" i="5"/>
  <c r="N6" i="5" s="1"/>
  <c r="L45" i="8" s="1"/>
  <c r="M3" i="5"/>
  <c r="M4" i="5"/>
  <c r="M2" i="5"/>
  <c r="N8" i="5" l="1"/>
  <c r="L47" i="8" s="1"/>
  <c r="N7" i="5"/>
  <c r="L46" i="8" s="1"/>
  <c r="O6" i="5"/>
  <c r="P45" i="8" s="1"/>
  <c r="P48" i="8" s="1"/>
  <c r="P50" i="8" s="1"/>
  <c r="B59" i="8" s="1"/>
  <c r="N59" i="8" s="1"/>
  <c r="R59" i="8" s="1"/>
  <c r="O2" i="5"/>
  <c r="P45" i="2" s="1"/>
  <c r="N2" i="5"/>
  <c r="L45" i="2" s="1"/>
  <c r="N3" i="5"/>
  <c r="L46" i="2" s="1"/>
  <c r="N4" i="5"/>
  <c r="L47" i="2" s="1"/>
  <c r="O3" i="5"/>
  <c r="P46" i="2" s="1"/>
  <c r="O4" i="5"/>
  <c r="P47" i="2" s="1"/>
  <c r="L48" i="8" l="1"/>
  <c r="L50" i="8" s="1"/>
  <c r="B55" i="8" s="1"/>
  <c r="N55" i="8" s="1"/>
  <c r="R55" i="8" s="1"/>
  <c r="B66" i="8" s="1"/>
  <c r="F63" i="8"/>
  <c r="L48" i="2"/>
  <c r="L50" i="2" s="1"/>
  <c r="B55" i="2" s="1"/>
  <c r="N55" i="2" s="1"/>
  <c r="R55" i="2" s="1"/>
  <c r="P48" i="2"/>
  <c r="B63" i="8" l="1"/>
  <c r="J62" i="8" s="1"/>
  <c r="B64" i="2"/>
  <c r="P50" i="2"/>
  <c r="B60" i="2" s="1"/>
  <c r="N60" i="2" s="1"/>
  <c r="R60" i="2" s="1"/>
  <c r="B67" i="2" s="1"/>
  <c r="F64" i="2" l="1"/>
  <c r="J63"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<sst xmlns="http://schemas.openxmlformats.org/spreadsheetml/2006/main" count="370" uniqueCount="185">
  <si>
    <t>団体旅客運送申込書</t>
    <rPh sb="0" eb="9">
      <t>ダンタイリョカクウンソウモウシコミショ</t>
    </rPh>
    <phoneticPr fontId="2"/>
  </si>
  <si>
    <t>　</t>
    <phoneticPr fontId="2"/>
  </si>
  <si>
    <t>領収書宛名</t>
    <rPh sb="0" eb="5">
      <t>リョウシュウショアテナ</t>
    </rPh>
    <phoneticPr fontId="2"/>
  </si>
  <si>
    <t>旅行会社名</t>
    <rPh sb="0" eb="5">
      <t>リョコウガイシャメイ</t>
    </rPh>
    <phoneticPr fontId="2"/>
  </si>
  <si>
    <t>団体種別</t>
    <rPh sb="0" eb="4">
      <t>ダンタイシュベツ</t>
    </rPh>
    <phoneticPr fontId="2"/>
  </si>
  <si>
    <t>普通団体</t>
    <rPh sb="0" eb="4">
      <t>フツウダンタイ</t>
    </rPh>
    <phoneticPr fontId="2"/>
  </si>
  <si>
    <t>大人</t>
    <rPh sb="0" eb="2">
      <t>オトナ</t>
    </rPh>
    <phoneticPr fontId="2"/>
  </si>
  <si>
    <t>小児</t>
    <rPh sb="0" eb="2">
      <t>ショウニ</t>
    </rPh>
    <phoneticPr fontId="2"/>
  </si>
  <si>
    <t>人数</t>
    <rPh sb="0" eb="2">
      <t>ニンズウ</t>
    </rPh>
    <phoneticPr fontId="2"/>
  </si>
  <si>
    <t>教職員</t>
    <rPh sb="0" eb="3">
      <t>キョウショクイン</t>
    </rPh>
    <phoneticPr fontId="2"/>
  </si>
  <si>
    <t>添乗員</t>
    <rPh sb="0" eb="3">
      <t>テンジョウイン</t>
    </rPh>
    <phoneticPr fontId="2"/>
  </si>
  <si>
    <t>付添人</t>
    <rPh sb="0" eb="3">
      <t>ツキソイニン</t>
    </rPh>
    <phoneticPr fontId="2"/>
  </si>
  <si>
    <t>合計</t>
    <rPh sb="0" eb="2">
      <t>ゴウケイ</t>
    </rPh>
    <phoneticPr fontId="2"/>
  </si>
  <si>
    <r>
      <t>学生団体</t>
    </r>
    <r>
      <rPr>
        <sz val="10"/>
        <color rgb="FF000000"/>
        <rFont val="ＭＳ Ｐゴシック"/>
        <family val="3"/>
        <charset val="128"/>
        <scheme val="minor"/>
      </rPr>
      <t>（学校印が必要）</t>
    </r>
    <rPh sb="0" eb="4">
      <t>ガクセイダンタイ</t>
    </rPh>
    <rPh sb="5" eb="8">
      <t>ガッコウイン</t>
    </rPh>
    <rPh sb="9" eb="11">
      <t>ヒツヨウ</t>
    </rPh>
    <phoneticPr fontId="2"/>
  </si>
  <si>
    <t>TEL：</t>
    <phoneticPr fontId="2"/>
  </si>
  <si>
    <t>東京国際クルーズターミナル</t>
    <rPh sb="0" eb="4">
      <t>トウキョウコクサイ</t>
    </rPh>
    <phoneticPr fontId="2"/>
  </si>
  <si>
    <t>東京ビッグサイト</t>
    <rPh sb="0" eb="2">
      <t>トウキョウ</t>
    </rPh>
    <phoneticPr fontId="2"/>
  </si>
  <si>
    <t>台場</t>
    <rPh sb="0" eb="2">
      <t>ダイバ</t>
    </rPh>
    <phoneticPr fontId="2"/>
  </si>
  <si>
    <t>テレコムセンター</t>
    <phoneticPr fontId="2"/>
  </si>
  <si>
    <t>お台場海浜公園</t>
    <rPh sb="1" eb="7">
      <t>ダイバカイヒンコウエン</t>
    </rPh>
    <phoneticPr fontId="2"/>
  </si>
  <si>
    <t>豊洲駅</t>
    <rPh sb="0" eb="3">
      <t>トヨスエキ</t>
    </rPh>
    <phoneticPr fontId="2"/>
  </si>
  <si>
    <t>普通団体の取扱は、２５名以上（学生団体は引率者含み２６名以上）からです。</t>
    <phoneticPr fontId="2"/>
  </si>
  <si>
    <t>お客様の氏名・連絡先等の個人情報は、乗車券に関して当社からお客様へ連絡する必要がある場合に使用いたします。</t>
    <rPh sb="1" eb="3">
      <t>キャクサマ</t>
    </rPh>
    <phoneticPr fontId="2"/>
  </si>
  <si>
    <t>電話確認後、乗車券を作成いたします。</t>
    <phoneticPr fontId="2"/>
  </si>
  <si>
    <t>引率責任者 または 添乗員の緊急連絡先</t>
    <phoneticPr fontId="2"/>
  </si>
  <si>
    <t>株式会社ゆりかもめ</t>
    <rPh sb="0" eb="4">
      <t>カブシキガイシャ</t>
    </rPh>
    <phoneticPr fontId="2"/>
  </si>
  <si>
    <t>03-3574-0821</t>
    <phoneticPr fontId="2"/>
  </si>
  <si>
    <t>03-3533-5911</t>
    <phoneticPr fontId="2"/>
  </si>
  <si>
    <t>当社使用欄</t>
    <rPh sb="0" eb="5">
      <t>トウシャシヨウラン</t>
    </rPh>
    <phoneticPr fontId="2"/>
  </si>
  <si>
    <t>受信確認者</t>
    <rPh sb="0" eb="4">
      <t>ジュシンカクニン</t>
    </rPh>
    <rPh sb="4" eb="5">
      <t>シャ</t>
    </rPh>
    <phoneticPr fontId="2"/>
  </si>
  <si>
    <t>申込年月日：</t>
    <rPh sb="0" eb="5">
      <t>モウシコミネンガッピ</t>
    </rPh>
    <phoneticPr fontId="2"/>
  </si>
  <si>
    <t>新橋</t>
    <rPh sb="0" eb="2">
      <t>シンバシ</t>
    </rPh>
    <phoneticPr fontId="2"/>
  </si>
  <si>
    <t>汐留</t>
    <rPh sb="0" eb="2">
      <t>シオドメ</t>
    </rPh>
    <phoneticPr fontId="2"/>
  </si>
  <si>
    <t>竹芝</t>
    <rPh sb="0" eb="2">
      <t>タケシバ</t>
    </rPh>
    <phoneticPr fontId="2"/>
  </si>
  <si>
    <t>日の出</t>
    <rPh sb="0" eb="1">
      <t>ヒ</t>
    </rPh>
    <rPh sb="2" eb="3">
      <t>デ</t>
    </rPh>
    <phoneticPr fontId="2"/>
  </si>
  <si>
    <t>芝浦ふ頭</t>
    <rPh sb="0" eb="2">
      <t>シバウラ</t>
    </rPh>
    <rPh sb="3" eb="4">
      <t>トウ</t>
    </rPh>
    <phoneticPr fontId="2"/>
  </si>
  <si>
    <t>青海</t>
    <rPh sb="0" eb="2">
      <t>アオミ</t>
    </rPh>
    <phoneticPr fontId="2"/>
  </si>
  <si>
    <t>有明</t>
    <rPh sb="0" eb="2">
      <t>アリアケ</t>
    </rPh>
    <phoneticPr fontId="2"/>
  </si>
  <si>
    <t>有明テニスの森</t>
    <rPh sb="0" eb="2">
      <t>アリアケ</t>
    </rPh>
    <rPh sb="6" eb="7">
      <t>モリ</t>
    </rPh>
    <phoneticPr fontId="2"/>
  </si>
  <si>
    <t>市場前</t>
    <rPh sb="0" eb="3">
      <t>シジョウマエ</t>
    </rPh>
    <phoneticPr fontId="2"/>
  </si>
  <si>
    <t>新豊洲</t>
    <rPh sb="0" eb="3">
      <t>シントヨス</t>
    </rPh>
    <phoneticPr fontId="2"/>
  </si>
  <si>
    <t>豊洲</t>
    <rPh sb="0" eb="2">
      <t>トヨス</t>
    </rPh>
    <phoneticPr fontId="2"/>
  </si>
  <si>
    <t>Adult</t>
    <phoneticPr fontId="2"/>
  </si>
  <si>
    <t>Child</t>
    <phoneticPr fontId="2"/>
  </si>
  <si>
    <t>Teacher</t>
    <phoneticPr fontId="2"/>
  </si>
  <si>
    <t>Attendant</t>
    <phoneticPr fontId="2"/>
  </si>
  <si>
    <t>Total</t>
    <phoneticPr fontId="2"/>
  </si>
  <si>
    <t>Tour conductor</t>
    <phoneticPr fontId="2"/>
  </si>
  <si>
    <t>name</t>
    <phoneticPr fontId="2"/>
  </si>
  <si>
    <t>E-mail：</t>
    <phoneticPr fontId="2"/>
  </si>
  <si>
    <r>
      <t xml:space="preserve">団体お申込み者
</t>
    </r>
    <r>
      <rPr>
        <sz val="10"/>
        <color rgb="FF000000"/>
        <rFont val="ＭＳ Ｐゴシック"/>
        <family val="3"/>
        <charset val="128"/>
        <scheme val="minor"/>
      </rPr>
      <t xml:space="preserve">
住所・氏名
TEL・E-mail</t>
    </r>
    <rPh sb="0" eb="2">
      <t>ダンタイ</t>
    </rPh>
    <rPh sb="3" eb="5">
      <t>モウシコ</t>
    </rPh>
    <rPh sb="6" eb="7">
      <t>シャ</t>
    </rPh>
    <rPh sb="10" eb="12">
      <t>ジュウショ</t>
    </rPh>
    <rPh sb="13" eb="15">
      <t>シメイ</t>
    </rPh>
    <phoneticPr fontId="2"/>
  </si>
  <si>
    <t>様</t>
    <rPh sb="0" eb="1">
      <t>サマ</t>
    </rPh>
    <phoneticPr fontId="2"/>
  </si>
  <si>
    <t>乗車区間</t>
    <rPh sb="0" eb="4">
      <t>ジョウシャクカン</t>
    </rPh>
    <phoneticPr fontId="2"/>
  </si>
  <si>
    <t>予定時刻</t>
    <rPh sb="0" eb="4">
      <t>ヨテイジコク</t>
    </rPh>
    <phoneticPr fontId="2"/>
  </si>
  <si>
    <t>乗車日</t>
    <rPh sb="0" eb="3">
      <t>ジョウシャビ</t>
    </rPh>
    <phoneticPr fontId="2"/>
  </si>
  <si>
    <t>→</t>
    <phoneticPr fontId="2"/>
  </si>
  <si>
    <t>乗車券
購入希望駅</t>
    <rPh sb="0" eb="3">
      <t>ジョウシャケン</t>
    </rPh>
    <rPh sb="4" eb="6">
      <t>コウニュウ</t>
    </rPh>
    <rPh sb="6" eb="8">
      <t>キボウ</t>
    </rPh>
    <rPh sb="8" eb="9">
      <t>エキ</t>
    </rPh>
    <phoneticPr fontId="2"/>
  </si>
  <si>
    <t>当日の確定人数を乗車券お引き渡し（ご乗車）１時間前までに、必ずお電話にてお知らせ下さい。</t>
    <rPh sb="40" eb="41">
      <t>クダ</t>
    </rPh>
    <phoneticPr fontId="2"/>
  </si>
  <si>
    <t>新橋駅（東口）</t>
    <rPh sb="0" eb="3">
      <t>シンバシエキ</t>
    </rPh>
    <rPh sb="4" eb="6">
      <t>ヒガシグチ</t>
    </rPh>
    <phoneticPr fontId="2"/>
  </si>
  <si>
    <t>受信日</t>
    <rPh sb="0" eb="3">
      <t>ジュシンビ</t>
    </rPh>
    <phoneticPr fontId="2"/>
  </si>
  <si>
    <t>送信者</t>
    <rPh sb="0" eb="3">
      <t>ソウシンシャ</t>
    </rPh>
    <phoneticPr fontId="2"/>
  </si>
  <si>
    <t>発券者</t>
    <rPh sb="0" eb="2">
      <t>ハッケン</t>
    </rPh>
    <rPh sb="2" eb="3">
      <t>シャ</t>
    </rPh>
    <phoneticPr fontId="2"/>
  </si>
  <si>
    <t>E-mail：dantai@yurikamome.co.jp</t>
    <phoneticPr fontId="2"/>
  </si>
  <si>
    <t>https://www.yurikamome.co.jp/</t>
    <phoneticPr fontId="2"/>
  </si>
  <si>
    <t>Group Passenger Transport Application Form</t>
    <phoneticPr fontId="2"/>
  </si>
  <si>
    <t>Application Date：</t>
    <phoneticPr fontId="2"/>
  </si>
  <si>
    <t>Name of travel agency</t>
    <phoneticPr fontId="2"/>
  </si>
  <si>
    <t>Organization Type</t>
    <phoneticPr fontId="2"/>
  </si>
  <si>
    <t>Standard Groups</t>
    <phoneticPr fontId="2"/>
  </si>
  <si>
    <t>Number of People</t>
    <phoneticPr fontId="2"/>
  </si>
  <si>
    <t>Preferred Ticket Purchase Station</t>
    <phoneticPr fontId="2"/>
  </si>
  <si>
    <r>
      <t>Shimbashi</t>
    </r>
    <r>
      <rPr>
        <sz val="10"/>
        <color rgb="FF000000"/>
        <rFont val="ＭＳ Ｐゴシック"/>
        <family val="3"/>
        <charset val="128"/>
        <scheme val="minor"/>
      </rPr>
      <t>（East）</t>
    </r>
    <phoneticPr fontId="2"/>
  </si>
  <si>
    <t>Toyosu</t>
    <phoneticPr fontId="2"/>
  </si>
  <si>
    <t>Boarding date</t>
    <phoneticPr fontId="2"/>
  </si>
  <si>
    <t>Boarding time</t>
    <phoneticPr fontId="2"/>
  </si>
  <si>
    <t>Boarding section</t>
    <phoneticPr fontId="2"/>
  </si>
  <si>
    <t>Emergency contact for the group leader or tour conductor</t>
    <phoneticPr fontId="2"/>
  </si>
  <si>
    <t xml:space="preserve">remarks column
</t>
    <phoneticPr fontId="2"/>
  </si>
  <si>
    <t>備考欄</t>
    <rPh sb="0" eb="3">
      <t>ビコウラン</t>
    </rPh>
    <phoneticPr fontId="2"/>
  </si>
  <si>
    <t>以下の注意事項を確認したいただき、同意のチェックをお願いいたします。</t>
    <phoneticPr fontId="2"/>
  </si>
  <si>
    <t>Please review the following notes and check for agreement.</t>
    <phoneticPr fontId="2"/>
  </si>
  <si>
    <t>The handling of standard groups starts from 25 members (for student groups, it starts from 26 members including the group leader).</t>
    <phoneticPr fontId="2"/>
  </si>
  <si>
    <t>Your personal information, such as your name and contact details, will be used by our company to contact you if necessary regarding your ticket.</t>
    <phoneticPr fontId="2"/>
  </si>
  <si>
    <t xml:space="preserve">Please be sure to inform us of the confirmed number of passengers by phone at least one hour </t>
    <phoneticPr fontId="2"/>
  </si>
  <si>
    <t>before ticket collection (boarding) on the day. After that, we will issue the tickets.</t>
    <phoneticPr fontId="2"/>
  </si>
  <si>
    <t>YURIKAMOME Inc.</t>
    <phoneticPr fontId="2"/>
  </si>
  <si>
    <t>新橋駅 TEL：03-3574-0821　　豊洲駅 TEL：03-3533-5911</t>
    <rPh sb="0" eb="3">
      <t>シンバシエキ</t>
    </rPh>
    <phoneticPr fontId="2"/>
  </si>
  <si>
    <t>Shimbashi TEL：03-3574-0821　Toyosu TEL：03-3533-5911</t>
    <phoneticPr fontId="2"/>
  </si>
  <si>
    <t>株式会社ゆりかもめ
東京都江東区有明3丁目13番1号
ゆりかもめ　太郎</t>
    <rPh sb="0" eb="4">
      <t>カブシキガイシャ</t>
    </rPh>
    <rPh sb="33" eb="35">
      <t>タロウ</t>
    </rPh>
    <phoneticPr fontId="2"/>
  </si>
  <si>
    <t>dantai@yurikamome.co.jp</t>
    <phoneticPr fontId="2"/>
  </si>
  <si>
    <t>〇〇旅行</t>
    <rPh sb="2" eb="4">
      <t>リョコウ</t>
    </rPh>
    <phoneticPr fontId="2"/>
  </si>
  <si>
    <t>03-▵▵▵▵-▢▢▢▢</t>
    <phoneticPr fontId="2"/>
  </si>
  <si>
    <t>▵▵▢▢＠▵▵.co.jp</t>
    <phoneticPr fontId="2"/>
  </si>
  <si>
    <t>ゆりかもめ　次郎</t>
    <rPh sb="6" eb="8">
      <t>ジロウ</t>
    </rPh>
    <phoneticPr fontId="2"/>
  </si>
  <si>
    <t>▢▢▵▵＠▢▢.co.jp</t>
    <phoneticPr fontId="2"/>
  </si>
  <si>
    <t>YURIKAMOME Inc.
Joe Bloggs
3-13-1 Ariake, Koto-ku, Tokyo, Japan</t>
    <phoneticPr fontId="2"/>
  </si>
  <si>
    <t>〇〇 Travel Company</t>
    <phoneticPr fontId="2"/>
  </si>
  <si>
    <t>Joe Bloggs</t>
    <phoneticPr fontId="2"/>
  </si>
  <si>
    <t>Shimbashi (U01)</t>
  </si>
  <si>
    <t>Shimbashi (U01)</t>
    <phoneticPr fontId="2"/>
  </si>
  <si>
    <t>Shiodome (U02)</t>
    <phoneticPr fontId="2"/>
  </si>
  <si>
    <t>Takeshiba (U03)</t>
    <phoneticPr fontId="2"/>
  </si>
  <si>
    <t>Hinode (U04)</t>
    <phoneticPr fontId="2"/>
  </si>
  <si>
    <t>Shibaura-futo (U05)</t>
    <phoneticPr fontId="2"/>
  </si>
  <si>
    <t>Odaiba-kaihinkoen (U06)</t>
    <phoneticPr fontId="2"/>
  </si>
  <si>
    <t>Daiba (U07)</t>
    <phoneticPr fontId="2"/>
  </si>
  <si>
    <t>Tokyo International Cruise Terminal (U08)</t>
  </si>
  <si>
    <t>Tokyo International Cruise Terminal (U08)</t>
    <phoneticPr fontId="2"/>
  </si>
  <si>
    <t>Telecom Center (U09)</t>
    <phoneticPr fontId="2"/>
  </si>
  <si>
    <t>Tokyo Big Sight (U11)</t>
    <phoneticPr fontId="2"/>
  </si>
  <si>
    <t>Aomi (U10)</t>
    <phoneticPr fontId="2"/>
  </si>
  <si>
    <t>Ariake (U12)</t>
    <phoneticPr fontId="2"/>
  </si>
  <si>
    <t>Ariake-tennis-no-mori (U13)</t>
    <phoneticPr fontId="2"/>
  </si>
  <si>
    <t>Shijo-mae (U14)</t>
    <phoneticPr fontId="2"/>
  </si>
  <si>
    <t>Shin-toyosu (U15)</t>
    <phoneticPr fontId="2"/>
  </si>
  <si>
    <t>Toyosu (U16)</t>
    <phoneticPr fontId="2"/>
  </si>
  <si>
    <t>学生</t>
    <rPh sb="0" eb="2">
      <t>ガクセイ</t>
    </rPh>
    <phoneticPr fontId="2"/>
  </si>
  <si>
    <t>普通</t>
    <rPh sb="0" eb="2">
      <t>フツウ</t>
    </rPh>
    <phoneticPr fontId="2"/>
  </si>
  <si>
    <t>無賃扱い</t>
    <rPh sb="0" eb="3">
      <t>ムチンアツカ</t>
    </rPh>
    <phoneticPr fontId="2"/>
  </si>
  <si>
    <t>割引率</t>
    <rPh sb="0" eb="3">
      <t>ワリビキリツ</t>
    </rPh>
    <phoneticPr fontId="2"/>
  </si>
  <si>
    <t>運賃計算</t>
    <rPh sb="0" eb="4">
      <t>ウンチンケイサン</t>
    </rPh>
    <phoneticPr fontId="2"/>
  </si>
  <si>
    <t>始点</t>
    <rPh sb="0" eb="2">
      <t>シテン</t>
    </rPh>
    <phoneticPr fontId="2"/>
  </si>
  <si>
    <t>終点</t>
    <rPh sb="0" eb="2">
      <t>シュウテン</t>
    </rPh>
    <phoneticPr fontId="2"/>
  </si>
  <si>
    <t>営業キロ</t>
    <rPh sb="0" eb="2">
      <t>エイギョウ</t>
    </rPh>
    <phoneticPr fontId="2"/>
  </si>
  <si>
    <t>運賃</t>
    <rPh sb="0" eb="2">
      <t>ウンチン</t>
    </rPh>
    <phoneticPr fontId="2"/>
  </si>
  <si>
    <t>日行程①</t>
    <rPh sb="0" eb="1">
      <t>ニチ</t>
    </rPh>
    <rPh sb="1" eb="3">
      <t>コウテイ</t>
    </rPh>
    <phoneticPr fontId="2"/>
  </si>
  <si>
    <t>日行程②</t>
    <rPh sb="0" eb="1">
      <t>ニチ</t>
    </rPh>
    <rPh sb="1" eb="3">
      <t>コウテイ</t>
    </rPh>
    <phoneticPr fontId="2"/>
  </si>
  <si>
    <t>日行程③</t>
    <rPh sb="0" eb="1">
      <t>ニチ</t>
    </rPh>
    <rPh sb="1" eb="3">
      <t>コウテイ</t>
    </rPh>
    <phoneticPr fontId="2"/>
  </si>
  <si>
    <t>英行程①</t>
    <rPh sb="0" eb="1">
      <t>エイ</t>
    </rPh>
    <rPh sb="1" eb="3">
      <t>コウテイ</t>
    </rPh>
    <phoneticPr fontId="2"/>
  </si>
  <si>
    <t>英行程②</t>
    <rPh sb="0" eb="1">
      <t>エイ</t>
    </rPh>
    <rPh sb="1" eb="3">
      <t>コウテイ</t>
    </rPh>
    <phoneticPr fontId="2"/>
  </si>
  <si>
    <t>英行程③</t>
    <rPh sb="0" eb="1">
      <t>エイ</t>
    </rPh>
    <rPh sb="1" eb="3">
      <t>コウテイ</t>
    </rPh>
    <phoneticPr fontId="2"/>
  </si>
  <si>
    <t>普通運賃(大人)</t>
    <rPh sb="0" eb="4">
      <t>フツウウンチン</t>
    </rPh>
    <rPh sb="5" eb="7">
      <t>オトナ</t>
    </rPh>
    <phoneticPr fontId="2"/>
  </si>
  <si>
    <t>普通運賃(小児)</t>
    <rPh sb="0" eb="4">
      <t>フツウウンチン</t>
    </rPh>
    <rPh sb="5" eb="7">
      <t>ショウニ</t>
    </rPh>
    <phoneticPr fontId="2"/>
  </si>
  <si>
    <t>団体旅客運賃のご案内</t>
    <rPh sb="0" eb="2">
      <t>ダンタイ</t>
    </rPh>
    <rPh sb="2" eb="4">
      <t>リョカク</t>
    </rPh>
    <rPh sb="4" eb="6">
      <t>ウンチン</t>
    </rPh>
    <rPh sb="8" eb="10">
      <t>アンナイ</t>
    </rPh>
    <phoneticPr fontId="2"/>
  </si>
  <si>
    <t>適用割引利率</t>
    <rPh sb="0" eb="2">
      <t>テキヨウ</t>
    </rPh>
    <rPh sb="2" eb="6">
      <t>ワリビキリリツ</t>
    </rPh>
    <phoneticPr fontId="2"/>
  </si>
  <si>
    <t>区間</t>
    <phoneticPr fontId="2"/>
  </si>
  <si>
    <t>割引後運賃</t>
    <rPh sb="0" eb="3">
      <t>ワリビキゴ</t>
    </rPh>
    <rPh sb="3" eb="5">
      <t>ウンチン</t>
    </rPh>
    <phoneticPr fontId="2"/>
  </si>
  <si>
    <t>・大人の運賃</t>
    <rPh sb="1" eb="3">
      <t>オトナ</t>
    </rPh>
    <rPh sb="4" eb="6">
      <t>ウンチン</t>
    </rPh>
    <phoneticPr fontId="2"/>
  </si>
  <si>
    <t>〇人数の計算</t>
    <rPh sb="1" eb="3">
      <t>ニンズウ</t>
    </rPh>
    <rPh sb="4" eb="6">
      <t>ケイサン</t>
    </rPh>
    <phoneticPr fontId="2"/>
  </si>
  <si>
    <t>〇割引運賃の計算</t>
    <rPh sb="1" eb="3">
      <t>ワリビキ</t>
    </rPh>
    <rPh sb="3" eb="5">
      <t>ウンチン</t>
    </rPh>
    <rPh sb="6" eb="8">
      <t>ケイサン</t>
    </rPh>
    <phoneticPr fontId="2"/>
  </si>
  <si>
    <t>×</t>
    <phoneticPr fontId="2"/>
  </si>
  <si>
    <t>(</t>
    <phoneticPr fontId="2"/>
  </si>
  <si>
    <t>-</t>
    <phoneticPr fontId="2"/>
  </si>
  <si>
    <t>)</t>
    <phoneticPr fontId="2"/>
  </si>
  <si>
    <t>=</t>
    <phoneticPr fontId="2"/>
  </si>
  <si>
    <t>計</t>
    <rPh sb="0" eb="1">
      <t>ケイ</t>
    </rPh>
    <phoneticPr fontId="2"/>
  </si>
  <si>
    <t>・小児の運賃</t>
    <rPh sb="1" eb="3">
      <t>ショウニ</t>
    </rPh>
    <rPh sb="4" eb="6">
      <t>ウンチン</t>
    </rPh>
    <phoneticPr fontId="2"/>
  </si>
  <si>
    <t>・合計</t>
    <rPh sb="1" eb="3">
      <t>ゴウケイ</t>
    </rPh>
    <phoneticPr fontId="2"/>
  </si>
  <si>
    <t>+</t>
    <phoneticPr fontId="2"/>
  </si>
  <si>
    <t>※おひとり様あたり</t>
    <rPh sb="5" eb="6">
      <t>サマ</t>
    </rPh>
    <phoneticPr fontId="2"/>
  </si>
  <si>
    <t>〇確認事項</t>
    <rPh sb="1" eb="3">
      <t>カクニン</t>
    </rPh>
    <rPh sb="3" eb="5">
      <t>ジコウ</t>
    </rPh>
    <phoneticPr fontId="2"/>
  </si>
  <si>
    <t>Toyosu (U16)</t>
  </si>
  <si>
    <t>Group Passenger Fares</t>
    <phoneticPr fontId="2"/>
  </si>
  <si>
    <t>* Calculation of discounted fares</t>
    <phoneticPr fontId="2"/>
  </si>
  <si>
    <t>to</t>
    <phoneticPr fontId="2"/>
  </si>
  <si>
    <t>Standard fare (Adult)</t>
    <phoneticPr fontId="2"/>
  </si>
  <si>
    <t>Standard fare (Child)</t>
    <phoneticPr fontId="2"/>
  </si>
  <si>
    <t>Applicable discount rate</t>
    <phoneticPr fontId="2"/>
  </si>
  <si>
    <t>Sub total amount</t>
    <phoneticPr fontId="2"/>
  </si>
  <si>
    <t>Discounted fares</t>
    <phoneticPr fontId="2"/>
  </si>
  <si>
    <t>*Calculation of passenger numbers</t>
    <phoneticPr fontId="2"/>
  </si>
  <si>
    <t>- Adult fares</t>
    <phoneticPr fontId="2"/>
  </si>
  <si>
    <t>Discount fare</t>
    <phoneticPr fontId="2"/>
  </si>
  <si>
    <t>People</t>
    <phoneticPr fontId="2"/>
  </si>
  <si>
    <t>Free service</t>
    <phoneticPr fontId="2"/>
  </si>
  <si>
    <t>Amount</t>
    <phoneticPr fontId="2"/>
  </si>
  <si>
    <t>- Child fares</t>
    <phoneticPr fontId="2"/>
  </si>
  <si>
    <t>Fares per capita</t>
    <phoneticPr fontId="2"/>
  </si>
  <si>
    <t>- Total amount</t>
    <phoneticPr fontId="2"/>
  </si>
  <si>
    <t>*Reconfirm.</t>
    <phoneticPr fontId="2"/>
  </si>
  <si>
    <r>
      <t>学生団体の場合は、</t>
    </r>
    <r>
      <rPr>
        <b/>
        <sz val="11"/>
        <color rgb="FF000000"/>
        <rFont val="ＭＳ Ｐゴシック"/>
        <family val="3"/>
        <charset val="128"/>
        <scheme val="minor"/>
      </rPr>
      <t>学校長名の記入</t>
    </r>
    <r>
      <rPr>
        <sz val="11"/>
        <color rgb="FF000000"/>
        <rFont val="ＭＳ Ｐゴシック"/>
        <family val="3"/>
        <charset val="128"/>
        <scheme val="minor"/>
      </rPr>
      <t>と</t>
    </r>
    <r>
      <rPr>
        <b/>
        <sz val="11"/>
        <color rgb="FF000000"/>
        <rFont val="ＭＳ Ｐゴシック"/>
        <family val="3"/>
        <charset val="128"/>
        <scheme val="minor"/>
      </rPr>
      <t>校印の押印</t>
    </r>
    <r>
      <rPr>
        <sz val="11"/>
        <color rgb="FF000000"/>
        <rFont val="ＭＳ Ｐゴシック"/>
        <family val="3"/>
        <charset val="128"/>
        <scheme val="minor"/>
      </rPr>
      <t>が必要です。</t>
    </r>
    <rPh sb="14" eb="16">
      <t>キニュウ</t>
    </rPh>
    <rPh sb="20" eb="22">
      <t>オウイン</t>
    </rPh>
    <rPh sb="23" eb="25">
      <t>ヒツヨウ</t>
    </rPh>
    <phoneticPr fontId="2"/>
  </si>
  <si>
    <r>
      <t>引率責任者または添乗員の電話番号は</t>
    </r>
    <r>
      <rPr>
        <b/>
        <sz val="11"/>
        <color rgb="FF000000"/>
        <rFont val="ＭＳ Ｐゴシック"/>
        <family val="3"/>
        <charset val="128"/>
        <scheme val="minor"/>
      </rPr>
      <t>携帯電話</t>
    </r>
    <r>
      <rPr>
        <sz val="11"/>
        <color rgb="FF000000"/>
        <rFont val="ＭＳ Ｐゴシック"/>
        <family val="3"/>
        <charset val="128"/>
        <scheme val="minor"/>
      </rPr>
      <t>の番号をご記入下さい。</t>
    </r>
    <rPh sb="12" eb="16">
      <t>デンワバンゴウ</t>
    </rPh>
    <rPh sb="19" eb="21">
      <t>デンワ</t>
    </rPh>
    <phoneticPr fontId="2"/>
  </si>
  <si>
    <r>
      <t>ご乗車日の</t>
    </r>
    <r>
      <rPr>
        <b/>
        <sz val="11"/>
        <color rgb="FF000000"/>
        <rFont val="ＭＳ Ｐゴシック"/>
        <family val="3"/>
        <charset val="128"/>
        <scheme val="minor"/>
      </rPr>
      <t>1週間前まで</t>
    </r>
    <r>
      <rPr>
        <sz val="11"/>
        <color rgb="FF000000"/>
        <rFont val="ＭＳ Ｐゴシック"/>
        <family val="3"/>
        <charset val="128"/>
        <scheme val="minor"/>
      </rPr>
      <t>にメール（dantai@yurikamome.co.jp）にて本申込書を添付してお申し込み下さい。</t>
    </r>
    <rPh sb="1" eb="4">
      <t>ジョウシャビ</t>
    </rPh>
    <rPh sb="6" eb="9">
      <t>シュウカンマエ</t>
    </rPh>
    <rPh sb="42" eb="46">
      <t>ホンモウシコミショ</t>
    </rPh>
    <rPh sb="47" eb="49">
      <t>テンプ</t>
    </rPh>
    <rPh sb="52" eb="53">
      <t>モウ</t>
    </rPh>
    <rPh sb="54" eb="55">
      <t>コ</t>
    </rPh>
    <rPh sb="56" eb="57">
      <t>クダ</t>
    </rPh>
    <phoneticPr fontId="2"/>
  </si>
  <si>
    <r>
      <t>なお、学生団体の場合は</t>
    </r>
    <r>
      <rPr>
        <b/>
        <sz val="11"/>
        <color rgb="FF000000"/>
        <rFont val="ＭＳ Ｐゴシック"/>
        <family val="3"/>
        <charset val="128"/>
        <scheme val="minor"/>
      </rPr>
      <t>学校長名の記入</t>
    </r>
    <r>
      <rPr>
        <sz val="11"/>
        <color rgb="FF000000"/>
        <rFont val="ＭＳ Ｐゴシック"/>
        <family val="3"/>
        <charset val="128"/>
        <scheme val="minor"/>
      </rPr>
      <t>、</t>
    </r>
    <r>
      <rPr>
        <b/>
        <sz val="11"/>
        <color rgb="FF000000"/>
        <rFont val="ＭＳ Ｐゴシック"/>
        <family val="3"/>
        <charset val="128"/>
        <scheme val="minor"/>
      </rPr>
      <t>校印を押印</t>
    </r>
    <r>
      <rPr>
        <sz val="11"/>
        <color rgb="FF000000"/>
        <rFont val="ＭＳ Ｐゴシック"/>
        <family val="3"/>
        <charset val="128"/>
        <scheme val="minor"/>
      </rPr>
      <t>した申込書を添付してください。</t>
    </r>
    <phoneticPr fontId="2"/>
  </si>
  <si>
    <r>
      <t>乗車券の受け取り時、メールに添付していただいた</t>
    </r>
    <r>
      <rPr>
        <b/>
        <sz val="11"/>
        <color rgb="FF000000"/>
        <rFont val="ＭＳ Ｐゴシック"/>
        <family val="3"/>
        <charset val="128"/>
        <scheme val="minor"/>
      </rPr>
      <t>申込書を提示</t>
    </r>
    <r>
      <rPr>
        <sz val="11"/>
        <color rgb="FF000000"/>
        <rFont val="ＭＳ Ｐゴシック"/>
        <family val="3"/>
        <charset val="128"/>
        <scheme val="minor"/>
      </rPr>
      <t>して下さい。</t>
    </r>
    <rPh sb="0" eb="3">
      <t>ジョウシャケン</t>
    </rPh>
    <rPh sb="4" eb="5">
      <t>ウ</t>
    </rPh>
    <rPh sb="6" eb="7">
      <t>ト</t>
    </rPh>
    <rPh sb="8" eb="9">
      <t>ジ</t>
    </rPh>
    <rPh sb="14" eb="16">
      <t>テンプ</t>
    </rPh>
    <rPh sb="23" eb="26">
      <t>モウシコミショ</t>
    </rPh>
    <rPh sb="27" eb="29">
      <t>テイジ</t>
    </rPh>
    <rPh sb="31" eb="32">
      <t>クダ</t>
    </rPh>
    <phoneticPr fontId="2"/>
  </si>
  <si>
    <r>
      <t>お支払い方法は</t>
    </r>
    <r>
      <rPr>
        <b/>
        <sz val="11"/>
        <color rgb="FF000000"/>
        <rFont val="ＭＳ Ｐゴシック"/>
        <family val="3"/>
        <charset val="128"/>
        <scheme val="minor"/>
      </rPr>
      <t>現金</t>
    </r>
    <r>
      <rPr>
        <sz val="11"/>
        <color rgb="FF000000"/>
        <rFont val="ＭＳ Ｐゴシック"/>
        <family val="3"/>
        <charset val="128"/>
        <scheme val="minor"/>
      </rPr>
      <t>のみです。</t>
    </r>
    <phoneticPr fontId="2"/>
  </si>
  <si>
    <r>
      <t xml:space="preserve">For student groups, </t>
    </r>
    <r>
      <rPr>
        <b/>
        <sz val="11"/>
        <color rgb="FF000000"/>
        <rFont val="ＭＳ Ｐゴシック"/>
        <family val="3"/>
        <charset val="128"/>
        <scheme val="minor"/>
      </rPr>
      <t>the name of the</t>
    </r>
    <r>
      <rPr>
        <sz val="11"/>
        <color rgb="FF000000"/>
        <rFont val="ＭＳ Ｐゴシック"/>
        <family val="3"/>
        <charset val="128"/>
        <scheme val="minor"/>
      </rPr>
      <t xml:space="preserve"> </t>
    </r>
    <r>
      <rPr>
        <b/>
        <sz val="11"/>
        <color rgb="FF000000"/>
        <rFont val="ＭＳ Ｐゴシック"/>
        <family val="3"/>
        <charset val="128"/>
        <scheme val="minor"/>
      </rPr>
      <t>school principal</t>
    </r>
    <r>
      <rPr>
        <sz val="11"/>
        <color rgb="FF000000"/>
        <rFont val="ＭＳ Ｐゴシック"/>
        <family val="3"/>
        <charset val="128"/>
        <scheme val="minor"/>
      </rPr>
      <t xml:space="preserve"> and </t>
    </r>
    <r>
      <rPr>
        <b/>
        <sz val="11"/>
        <color rgb="FF000000"/>
        <rFont val="ＭＳ Ｐゴシック"/>
        <family val="3"/>
        <charset val="128"/>
        <scheme val="minor"/>
      </rPr>
      <t>the</t>
    </r>
    <r>
      <rPr>
        <sz val="11"/>
        <color rgb="FF000000"/>
        <rFont val="ＭＳ Ｐゴシック"/>
        <family val="3"/>
        <charset val="128"/>
        <scheme val="minor"/>
      </rPr>
      <t xml:space="preserve"> </t>
    </r>
    <r>
      <rPr>
        <b/>
        <sz val="11"/>
        <color rgb="FF000000"/>
        <rFont val="ＭＳ Ｐゴシック"/>
        <family val="3"/>
        <charset val="128"/>
        <scheme val="minor"/>
      </rPr>
      <t>school seal</t>
    </r>
    <r>
      <rPr>
        <sz val="11"/>
        <color rgb="FF000000"/>
        <rFont val="ＭＳ Ｐゴシック"/>
        <family val="3"/>
        <charset val="128"/>
        <scheme val="minor"/>
      </rPr>
      <t xml:space="preserve"> are required.</t>
    </r>
    <phoneticPr fontId="2"/>
  </si>
  <si>
    <r>
      <t xml:space="preserve">Please provide the </t>
    </r>
    <r>
      <rPr>
        <b/>
        <sz val="11"/>
        <color rgb="FF000000"/>
        <rFont val="ＭＳ Ｐゴシック"/>
        <family val="3"/>
        <charset val="128"/>
        <scheme val="minor"/>
      </rPr>
      <t>mobile phone number</t>
    </r>
    <r>
      <rPr>
        <sz val="11"/>
        <color rgb="FF000000"/>
        <rFont val="ＭＳ Ｐゴシック"/>
        <family val="3"/>
        <charset val="128"/>
        <scheme val="minor"/>
      </rPr>
      <t xml:space="preserve"> of the group leader or tour conductor.</t>
    </r>
    <phoneticPr fontId="2"/>
  </si>
  <si>
    <r>
      <t xml:space="preserve">Please submit this application form by email（dantai@yurikamome.co.jp） </t>
    </r>
    <r>
      <rPr>
        <b/>
        <sz val="11"/>
        <color rgb="FF000000"/>
        <rFont val="ＭＳ Ｐゴシック"/>
        <family val="3"/>
        <charset val="128"/>
        <scheme val="minor"/>
      </rPr>
      <t>at least one week before</t>
    </r>
    <r>
      <rPr>
        <sz val="11"/>
        <color rgb="FF000000"/>
        <rFont val="ＭＳ Ｐゴシック"/>
        <family val="3"/>
        <charset val="128"/>
        <scheme val="minor"/>
      </rPr>
      <t xml:space="preserve"> your boarding date.</t>
    </r>
    <phoneticPr fontId="2"/>
  </si>
  <si>
    <r>
      <t xml:space="preserve">For student groups, please attach an application form with the </t>
    </r>
    <r>
      <rPr>
        <b/>
        <sz val="11"/>
        <color rgb="FF000000"/>
        <rFont val="ＭＳ Ｐゴシック"/>
        <family val="3"/>
        <charset val="128"/>
        <scheme val="minor"/>
      </rPr>
      <t>name of the</t>
    </r>
    <r>
      <rPr>
        <sz val="11"/>
        <color rgb="FF000000"/>
        <rFont val="ＭＳ Ｐゴシック"/>
        <family val="3"/>
        <charset val="128"/>
        <scheme val="minor"/>
      </rPr>
      <t xml:space="preserve"> </t>
    </r>
    <r>
      <rPr>
        <b/>
        <sz val="11"/>
        <color rgb="FF000000"/>
        <rFont val="ＭＳ Ｐゴシック"/>
        <family val="3"/>
        <charset val="128"/>
        <scheme val="minor"/>
      </rPr>
      <t>school principal</t>
    </r>
    <r>
      <rPr>
        <sz val="11"/>
        <color rgb="FF000000"/>
        <rFont val="ＭＳ Ｐゴシック"/>
        <family val="3"/>
        <charset val="128"/>
        <scheme val="minor"/>
      </rPr>
      <t xml:space="preserve"> and </t>
    </r>
    <r>
      <rPr>
        <b/>
        <sz val="11"/>
        <color rgb="FF000000"/>
        <rFont val="ＭＳ Ｐゴシック"/>
        <family val="3"/>
        <charset val="128"/>
        <scheme val="minor"/>
      </rPr>
      <t>the</t>
    </r>
    <r>
      <rPr>
        <sz val="11"/>
        <color rgb="FF000000"/>
        <rFont val="ＭＳ Ｐゴシック"/>
        <family val="3"/>
        <charset val="128"/>
        <scheme val="minor"/>
      </rPr>
      <t xml:space="preserve"> </t>
    </r>
    <r>
      <rPr>
        <b/>
        <sz val="11"/>
        <color rgb="FF000000"/>
        <rFont val="ＭＳ Ｐゴシック"/>
        <family val="3"/>
        <charset val="128"/>
        <scheme val="minor"/>
      </rPr>
      <t>school seal</t>
    </r>
    <r>
      <rPr>
        <sz val="11"/>
        <color rgb="FF000000"/>
        <rFont val="ＭＳ Ｐゴシック"/>
        <family val="3"/>
        <charset val="128"/>
        <scheme val="minor"/>
      </rPr>
      <t>.</t>
    </r>
    <phoneticPr fontId="2"/>
  </si>
  <si>
    <r>
      <t xml:space="preserve">Please </t>
    </r>
    <r>
      <rPr>
        <b/>
        <sz val="11"/>
        <color rgb="FF000000"/>
        <rFont val="ＭＳ Ｐゴシック"/>
        <family val="3"/>
        <charset val="128"/>
        <scheme val="minor"/>
      </rPr>
      <t>present the application form</t>
    </r>
    <r>
      <rPr>
        <sz val="11"/>
        <color rgb="FF000000"/>
        <rFont val="ＭＳ Ｐゴシック"/>
        <family val="3"/>
        <charset val="128"/>
        <scheme val="minor"/>
      </rPr>
      <t xml:space="preserve"> attached to the email when receiving your ticket.</t>
    </r>
    <phoneticPr fontId="2"/>
  </si>
  <si>
    <r>
      <t xml:space="preserve">Payment method is </t>
    </r>
    <r>
      <rPr>
        <b/>
        <sz val="11"/>
        <color rgb="FF000000"/>
        <rFont val="ＭＳ Ｐゴシック"/>
        <family val="3"/>
        <charset val="128"/>
        <scheme val="minor"/>
      </rPr>
      <t>cash only</t>
    </r>
    <r>
      <rPr>
        <sz val="11"/>
        <color rgb="FF000000"/>
        <rFont val="ＭＳ Ｐゴシック"/>
        <family val="3"/>
        <charset val="128"/>
        <scheme val="minor"/>
      </rPr>
      <t>.</t>
    </r>
    <phoneticPr fontId="2"/>
  </si>
  <si>
    <t>Invoice Recipient</t>
    <phoneticPr fontId="2"/>
  </si>
  <si>
    <t>Group Applicants
Name
Address
TEL number
E-mail</t>
    <phoneticPr fontId="2"/>
  </si>
  <si>
    <r>
      <t>Student Groups</t>
    </r>
    <r>
      <rPr>
        <sz val="10"/>
        <color rgb="FF000000"/>
        <rFont val="ＭＳ Ｐゴシック"/>
        <family val="3"/>
        <charset val="128"/>
        <scheme val="minor"/>
      </rPr>
      <t>(It needed school seal)</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</si>
</sst>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7" formatCode="&quot;¥&quot;#,##0.00;&quot;¥&quot;\-#,##0.00"/>
    <numFmt numFmtId="176" formatCode="yyyy&quot;年&quot;m&quot;月&quot;d&quot;日&quot;;@"/>
    <numFmt numFmtId="177" formatCode="m&quot;月&quot;d&quot;日&quot;\(aaa\)"/>
    <numFmt numFmtId="178" formatCode="[$-809]dd\ mmmm\ yyyy;@"/>
    <numFmt numFmtId="179" formatCode="[$-409]d\-mmm;@"/>
  </numFmts>
  <fonts count="31" x14ac:knownFonts="1">
    <font>
      <sz val="10"/>
      <color rgb="FF000000"/>
      <name val="Times New Roman"/>
      <charset val="204"/>
    </font>
    <font>
      <sz val="12"/>
      <name val="ＭＳ Ｐゴシック"/>
      <family val="3"/>
    </font>
    <font>
      <sz val="6"/>
      <name val="ＭＳ Ｐゴシック"/>
      <family val="3"/>
      <charset val="128"/>
    </font>
    <font>
      <sz val="10"/>
      <color rgb="FF000000"/>
      <name val="ＭＳ Ｐゴシック"/>
      <family val="3"/>
      <charset val="128"/>
      <scheme val="minor"/>
    </font>
    <font>
      <u/>
      <sz val="26"/>
      <color rgb="FF000000"/>
      <name val="ＭＳ Ｐゴシック"/>
      <family val="3"/>
      <charset val="128"/>
      <scheme val="minor"/>
    </font>
    <font>
      <sz val="11"/>
      <color rgb="FF000000"/>
      <name val="ＭＳ Ｐゴシック"/>
      <family val="3"/>
      <charset val="128"/>
      <scheme val="minor"/>
    </font>
    <font>
      <sz val="12"/>
      <color rgb="FF000000"/>
      <name val="ＭＳ Ｐゴシック"/>
      <family val="3"/>
      <charset val="128"/>
      <scheme val="minor"/>
    </font>
    <font>
      <sz val="18"/>
      <color rgb="FF000000"/>
      <name val="ＭＳ Ｐゴシック"/>
      <family val="3"/>
      <charset val="128"/>
      <scheme val="minor"/>
    </font>
    <font>
      <sz val="10"/>
      <name val="Times New Roman"/>
      <family val="3"/>
      <charset val="204"/>
    </font>
    <font>
      <u/>
      <sz val="10"/>
      <color theme="10"/>
      <name val="Times New Roman"/>
      <charset val="204"/>
    </font>
    <font>
      <b/>
      <u/>
      <sz val="11"/>
      <color rgb="FF000000"/>
      <name val="ＭＳ Ｐゴシック"/>
      <family val="3"/>
      <charset val="128"/>
      <scheme val="minor"/>
    </font>
    <font>
      <sz val="12"/>
      <name val="ＭＳ Ｐゴシック"/>
      <family val="3"/>
      <charset val="128"/>
      <scheme val="minor"/>
    </font>
    <font>
      <sz val="9"/>
      <color theme="0" tint="-0.34998626667073579"/>
      <name val="ＭＳ Ｐゴシック"/>
      <family val="3"/>
      <charset val="128"/>
      <scheme val="minor"/>
    </font>
    <font>
      <sz val="10"/>
      <color theme="0" tint="-0.34998626667073579"/>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4"/>
      <color rgb="FF000000"/>
      <name val="ＭＳ Ｐゴシック"/>
      <family val="3"/>
      <charset val="128"/>
      <scheme val="minor"/>
    </font>
    <font>
      <sz val="16"/>
      <color rgb="FF000000"/>
      <name val="ＭＳ Ｐゴシック"/>
      <family val="3"/>
      <charset val="128"/>
      <scheme val="minor"/>
    </font>
    <font>
      <sz val="10"/>
      <color theme="10"/>
      <name val="Times New Roman"/>
      <family val="1"/>
    </font>
    <font>
      <sz val="12"/>
      <color theme="10"/>
      <name val="Times New Roman"/>
      <family val="1"/>
    </font>
    <font>
      <b/>
      <sz val="12"/>
      <color rgb="FF000000"/>
      <name val="ＭＳ Ｐゴシック"/>
      <family val="3"/>
      <charset val="128"/>
      <scheme val="minor"/>
    </font>
    <font>
      <u/>
      <sz val="10"/>
      <color rgb="FFFF0000"/>
      <name val="Times New Roman"/>
      <family val="1"/>
    </font>
    <font>
      <b/>
      <sz val="12"/>
      <color rgb="FFFF0000"/>
      <name val="ＭＳ Ｐゴシック"/>
      <family val="3"/>
      <charset val="128"/>
      <scheme val="minor"/>
    </font>
    <font>
      <sz val="18"/>
      <color rgb="FFFF0000"/>
      <name val="ＭＳ Ｐゴシック"/>
      <family val="3"/>
      <charset val="128"/>
      <scheme val="minor"/>
    </font>
    <font>
      <sz val="12"/>
      <color rgb="FF000000"/>
      <name val="ＭＳ Ｐゴシック"/>
      <family val="3"/>
      <charset val="128"/>
    </font>
    <font>
      <b/>
      <u val="double"/>
      <sz val="26"/>
      <color rgb="FF000000"/>
      <name val="ＭＳ Ｐゴシック"/>
      <family val="3"/>
      <charset val="128"/>
      <scheme val="minor"/>
    </font>
    <font>
      <b/>
      <u val="double"/>
      <sz val="12"/>
      <color rgb="FF000000"/>
      <name val="ＭＳ Ｐゴシック"/>
      <family val="3"/>
      <charset val="128"/>
      <scheme val="minor"/>
    </font>
    <font>
      <b/>
      <sz val="36"/>
      <color rgb="FF000000"/>
      <name val="ＭＳ Ｐゴシック"/>
      <family val="3"/>
      <charset val="128"/>
      <scheme val="minor"/>
    </font>
    <font>
      <sz val="12"/>
      <name val="ＭＳ 明朝"/>
      <family val="1"/>
      <charset val="128"/>
    </font>
    <font>
      <sz val="12"/>
      <name val="Times New Roman"/>
      <family val="1"/>
    </font>
    <font>
      <b/>
      <sz val="11"/>
      <color rgb="FF000000"/>
      <name val="ＭＳ Ｐゴシック"/>
      <family val="3"/>
      <charset val="128"/>
      <scheme val="minor"/>
    </font>
  </fonts>
  <fills count="2">
    <fill>
      <patternFill patternType="none"/>
    </fill>
    <fill>
      <patternFill patternType="gray125"/>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303">
    <xf numFmtId="0" fontId="0" fillId="0" borderId="0" xfId="0" applyAlignment="1">
      <alignment horizontal="left" vertical="top"/>
    </xf>
    <xf numFmtId="0" fontId="0" fillId="0" borderId="0" xfId="0" applyAlignment="1">
      <alignment vertical="top"/>
    </xf>
    <xf numFmtId="0" fontId="3" fillId="0" borderId="0" xfId="0" applyFont="1" applyAlignment="1">
      <alignment horizontal="left" vertical="top"/>
    </xf>
    <xf numFmtId="0" fontId="3" fillId="0" borderId="14" xfId="0" applyFont="1" applyBorder="1" applyAlignment="1">
      <alignment horizontal="left" vertical="top"/>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8" fillId="0" borderId="0" xfId="0" applyFont="1" applyAlignment="1">
      <alignment vertical="top" wrapText="1"/>
    </xf>
    <xf numFmtId="0" fontId="3" fillId="0" borderId="14" xfId="0" applyFont="1" applyBorder="1" applyAlignment="1">
      <alignment horizontal="center" vertical="center"/>
    </xf>
    <xf numFmtId="0" fontId="5" fillId="0" borderId="0" xfId="0" applyFont="1" applyAlignment="1">
      <alignment horizontal="left" vertical="center"/>
    </xf>
    <xf numFmtId="0" fontId="3" fillId="0" borderId="17" xfId="0" applyFont="1" applyBorder="1" applyAlignment="1">
      <alignment horizontal="left" vertical="top"/>
    </xf>
    <xf numFmtId="0" fontId="6" fillId="0" borderId="6" xfId="0" applyFont="1" applyBorder="1" applyAlignment="1">
      <alignment horizontal="center" vertical="center" shrinkToFit="1"/>
    </xf>
    <xf numFmtId="0" fontId="3" fillId="0" borderId="13" xfId="0" applyFont="1" applyBorder="1" applyAlignment="1">
      <alignment horizontal="center" vertical="center"/>
    </xf>
    <xf numFmtId="0" fontId="5" fillId="0" borderId="0" xfId="0" applyFont="1" applyAlignment="1">
      <alignment vertical="center"/>
    </xf>
    <xf numFmtId="0" fontId="6" fillId="0" borderId="4" xfId="0" applyFont="1" applyBorder="1" applyAlignment="1">
      <alignment horizontal="center" vertical="center"/>
    </xf>
    <xf numFmtId="0" fontId="6" fillId="0" borderId="11" xfId="0" applyFont="1" applyBorder="1" applyAlignment="1">
      <alignment vertical="center"/>
    </xf>
    <xf numFmtId="0" fontId="6" fillId="0" borderId="11" xfId="0" applyFont="1" applyBorder="1" applyAlignment="1">
      <alignment vertical="center" shrinkToFit="1"/>
    </xf>
    <xf numFmtId="0" fontId="6" fillId="0" borderId="16" xfId="0" applyFont="1" applyBorder="1" applyAlignment="1">
      <alignment vertical="center"/>
    </xf>
    <xf numFmtId="0" fontId="7" fillId="0" borderId="16" xfId="0" applyFont="1" applyBorder="1" applyAlignment="1">
      <alignment vertical="center"/>
    </xf>
    <xf numFmtId="0" fontId="11" fillId="0" borderId="0" xfId="0" applyFont="1" applyAlignment="1">
      <alignment horizontal="left" vertical="center" shrinkToFit="1"/>
    </xf>
    <xf numFmtId="0" fontId="6" fillId="0" borderId="0" xfId="0" applyFont="1" applyAlignment="1">
      <alignment vertical="center" shrinkToFit="1"/>
    </xf>
    <xf numFmtId="0" fontId="11" fillId="0" borderId="18" xfId="0" applyFont="1" applyBorder="1" applyAlignme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5" fillId="0" borderId="5" xfId="0" applyFont="1" applyBorder="1" applyAlignment="1">
      <alignment vertical="top" shrinkToFit="1"/>
    </xf>
    <xf numFmtId="0" fontId="6" fillId="0" borderId="8"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6" fillId="0" borderId="1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6" fillId="0" borderId="8"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6" fillId="0" borderId="11"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6" fillId="0" borderId="13"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6" fillId="0" borderId="11" xfId="0" applyFont="1" applyBorder="1" applyAlignment="1" applyProtection="1">
      <alignment vertical="center"/>
      <protection locked="0"/>
    </xf>
    <xf numFmtId="0" fontId="24" fillId="0" borderId="0" xfId="0" applyFont="1" applyAlignment="1">
      <alignment horizontal="left" vertical="top"/>
    </xf>
    <xf numFmtId="0" fontId="24" fillId="0" borderId="4" xfId="0" applyFont="1" applyBorder="1" applyAlignment="1">
      <alignment horizontal="left" vertical="top"/>
    </xf>
    <xf numFmtId="0" fontId="3" fillId="0" borderId="13" xfId="0" applyFont="1" applyBorder="1" applyAlignment="1">
      <alignment horizontal="left" vertical="top"/>
    </xf>
    <xf numFmtId="0" fontId="6" fillId="0" borderId="35" xfId="0" applyFont="1" applyBorder="1" applyAlignment="1">
      <alignment horizontal="center" vertical="center"/>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36" xfId="0" applyFont="1" applyBorder="1" applyAlignment="1">
      <alignment horizontal="left" vertical="top"/>
    </xf>
    <xf numFmtId="0" fontId="3" fillId="0" borderId="37" xfId="0" applyFont="1" applyBorder="1" applyAlignment="1">
      <alignment horizontal="left" vertical="top"/>
    </xf>
    <xf numFmtId="0" fontId="20" fillId="0" borderId="0" xfId="0" applyFont="1" applyAlignment="1">
      <alignment horizontal="left"/>
    </xf>
    <xf numFmtId="0" fontId="26" fillId="0" borderId="0" xfId="0" applyFont="1" applyAlignment="1">
      <alignment horizontal="center" vertical="center"/>
    </xf>
    <xf numFmtId="0" fontId="6" fillId="0" borderId="0" xfId="0" applyFont="1" applyAlignment="1">
      <alignment horizontal="left" vertical="top"/>
    </xf>
    <xf numFmtId="0" fontId="20" fillId="0" borderId="0" xfId="0" applyFont="1" applyAlignment="1">
      <alignment horizontal="center" vertical="center"/>
    </xf>
    <xf numFmtId="5" fontId="6" fillId="0" borderId="0" xfId="0" applyNumberFormat="1" applyFont="1" applyAlignment="1">
      <alignment horizontal="center" vertical="center"/>
    </xf>
    <xf numFmtId="0" fontId="6" fillId="0" borderId="0" xfId="0" applyFont="1" applyAlignment="1">
      <alignment horizontal="left"/>
    </xf>
    <xf numFmtId="7" fontId="6" fillId="0" borderId="0" xfId="0" applyNumberFormat="1" applyFont="1" applyAlignment="1">
      <alignment horizontal="center" vertical="center"/>
    </xf>
    <xf numFmtId="0" fontId="6" fillId="0" borderId="4" xfId="0" applyFont="1" applyBorder="1" applyAlignment="1">
      <alignment vertical="center"/>
    </xf>
    <xf numFmtId="0" fontId="3" fillId="0" borderId="14" xfId="0" applyFont="1" applyBorder="1" applyAlignment="1">
      <alignment horizontal="right" vertical="top" indent="1"/>
    </xf>
    <xf numFmtId="0" fontId="3" fillId="0" borderId="9" xfId="0" applyFont="1" applyBorder="1" applyAlignment="1">
      <alignment horizontal="right" vertical="top" indent="1"/>
    </xf>
    <xf numFmtId="5" fontId="27" fillId="0" borderId="0" xfId="0" applyNumberFormat="1" applyFont="1" applyAlignment="1">
      <alignment horizontal="center"/>
    </xf>
    <xf numFmtId="0" fontId="22" fillId="0" borderId="0" xfId="0" applyFont="1" applyAlignment="1">
      <alignment horizontal="center" vertical="center"/>
    </xf>
    <xf numFmtId="5" fontId="6" fillId="0" borderId="0" xfId="0" applyNumberFormat="1" applyFont="1" applyAlignment="1">
      <alignment horizontal="left" vertical="center"/>
    </xf>
    <xf numFmtId="0" fontId="10" fillId="0" borderId="0" xfId="0" applyFont="1" applyAlignment="1">
      <alignment horizontal="left" vertical="center"/>
    </xf>
    <xf numFmtId="49" fontId="6" fillId="0" borderId="0" xfId="0" applyNumberFormat="1" applyFont="1" applyAlignment="1">
      <alignment horizontal="left" vertical="center"/>
    </xf>
    <xf numFmtId="5" fontId="20" fillId="0" borderId="0" xfId="0" applyNumberFormat="1" applyFont="1" applyAlignment="1">
      <alignment horizontal="left" vertical="center"/>
    </xf>
    <xf numFmtId="0" fontId="3" fillId="0" borderId="0" xfId="0" applyFont="1" applyAlignment="1">
      <alignment horizontal="left" vertical="center"/>
    </xf>
    <xf numFmtId="0" fontId="14" fillId="0" borderId="8" xfId="0" applyFont="1" applyBorder="1" applyAlignment="1">
      <alignment horizontal="center" vertical="center"/>
      <extLst>
        <ext xmlns:xfpb="http://schemas.microsoft.com/office/spreadsheetml/2022/featurepropertybag" uri="{C7286773-470A-42A8-94C5-96B5CB345126}">
          <xfpb:xfComplement i="0"/>
        </ext>
      </extLst>
    </xf>
    <xf numFmtId="0" fontId="6" fillId="0" borderId="13" xfId="0" applyFont="1" applyBorder="1" applyAlignment="1">
      <alignment horizontal="center" vertical="center"/>
      <extLst>
        <ext xmlns:xfpb="http://schemas.microsoft.com/office/spreadsheetml/2022/featurepropertybag" uri="{C7286773-470A-42A8-94C5-96B5CB345126}">
          <xfpb:xfComplement i="0"/>
        </ext>
      </extLst>
    </xf>
    <xf numFmtId="0" fontId="14" fillId="0" borderId="8" xfId="0" applyFont="1" applyBorder="1" applyAlignment="1">
      <alignment vertical="center"/>
      <extLst>
        <ext xmlns:xfpb="http://schemas.microsoft.com/office/spreadsheetml/2022/featurepropertybag" uri="{C7286773-470A-42A8-94C5-96B5CB345126}">
          <xfpb:xfComplement i="0"/>
        </ext>
      </extLst>
    </xf>
    <xf numFmtId="0" fontId="14" fillId="0" borderId="11" xfId="0" applyFont="1" applyBorder="1" applyAlignment="1">
      <alignment vertical="center"/>
      <extLst>
        <ext xmlns:xfpb="http://schemas.microsoft.com/office/spreadsheetml/2022/featurepropertybag" uri="{C7286773-470A-42A8-94C5-96B5CB345126}">
          <xfpb:xfComplement i="0"/>
        </ext>
      </extLst>
    </xf>
    <xf numFmtId="0" fontId="14" fillId="0" borderId="11" xfId="0" applyFont="1" applyBorder="1" applyAlignment="1">
      <alignment vertical="center"/>
    </xf>
    <xf numFmtId="0" fontId="14" fillId="0" borderId="13" xfId="0" applyFont="1" applyBorder="1" applyAlignment="1">
      <alignment vertical="center"/>
      <extLst>
        <ext xmlns:xfpb="http://schemas.microsoft.com/office/spreadsheetml/2022/featurepropertybag" uri="{C7286773-470A-42A8-94C5-96B5CB345126}">
          <xfpb:xfComplement i="0"/>
        </ext>
      </extLst>
    </xf>
    <xf numFmtId="0" fontId="5" fillId="0" borderId="5" xfId="0" applyFont="1" applyBorder="1" applyAlignment="1">
      <alignment vertical="center" shrinkToFit="1"/>
    </xf>
    <xf numFmtId="0" fontId="28" fillId="0" borderId="36" xfId="0" applyFont="1" applyBorder="1" applyAlignment="1">
      <alignment horizontal="left" vertical="top" wrapText="1" indent="1"/>
    </xf>
    <xf numFmtId="0" fontId="28" fillId="0" borderId="37" xfId="0" applyFont="1" applyBorder="1" applyAlignment="1">
      <alignment horizontal="left" vertical="top" wrapText="1" indent="1"/>
    </xf>
    <xf numFmtId="0" fontId="28" fillId="0" borderId="46" xfId="0" applyFont="1" applyBorder="1" applyAlignment="1">
      <alignment horizontal="left" vertical="top" wrapText="1" indent="1"/>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8" fillId="0" borderId="0" xfId="1" applyFont="1" applyAlignment="1">
      <alignment horizontal="center" vertical="center"/>
    </xf>
    <xf numFmtId="0" fontId="19" fillId="0" borderId="0" xfId="1" applyFont="1" applyAlignment="1">
      <alignment horizontal="center" vertical="center"/>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5" fillId="0" borderId="11" xfId="0" applyFont="1" applyBorder="1" applyAlignment="1">
      <alignment horizontal="left" vertical="center" shrinkToFit="1"/>
    </xf>
    <xf numFmtId="0" fontId="5" fillId="0" borderId="0" xfId="0" applyFont="1" applyAlignment="1">
      <alignment horizontal="left" vertical="center" shrinkToFit="1"/>
    </xf>
    <xf numFmtId="0" fontId="5" fillId="0" borderId="12" xfId="0" applyFont="1" applyBorder="1" applyAlignment="1">
      <alignment horizontal="left" vertical="center" shrinkToFit="1"/>
    </xf>
    <xf numFmtId="0" fontId="5" fillId="0" borderId="11" xfId="0" applyFont="1" applyBorder="1" applyAlignment="1">
      <alignment horizontal="left" vertical="center"/>
    </xf>
    <xf numFmtId="0" fontId="5" fillId="0" borderId="0" xfId="0" applyFont="1" applyAlignment="1">
      <alignment horizontal="left" vertical="center"/>
    </xf>
    <xf numFmtId="0" fontId="5" fillId="0" borderId="12" xfId="0" applyFont="1" applyBorder="1" applyAlignment="1">
      <alignment horizontal="left" vertical="center"/>
    </xf>
    <xf numFmtId="0" fontId="3" fillId="0" borderId="11" xfId="0" applyFont="1" applyBorder="1" applyAlignment="1">
      <alignment horizontal="left" vertical="center" shrinkToFit="1"/>
    </xf>
    <xf numFmtId="0" fontId="3" fillId="0" borderId="0" xfId="0" applyFont="1" applyAlignment="1">
      <alignment horizontal="left" vertical="center" shrinkToFit="1"/>
    </xf>
    <xf numFmtId="0" fontId="3" fillId="0" borderId="12" xfId="0" applyFont="1" applyBorder="1" applyAlignment="1">
      <alignment horizontal="left" vertical="center" shrinkToFit="1"/>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6" fillId="0" borderId="7" xfId="0" applyFont="1" applyBorder="1" applyAlignment="1">
      <alignment horizontal="right" vertical="center"/>
    </xf>
    <xf numFmtId="0" fontId="6" fillId="0" borderId="5" xfId="0" applyFont="1" applyBorder="1" applyAlignment="1">
      <alignment horizontal="right" vertical="center"/>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49" fontId="6" fillId="0" borderId="7" xfId="0" applyNumberFormat="1" applyFont="1" applyBorder="1" applyAlignment="1" applyProtection="1">
      <alignment horizontal="left" vertical="center"/>
      <protection locked="0"/>
    </xf>
    <xf numFmtId="49" fontId="6" fillId="0" borderId="4" xfId="0" applyNumberFormat="1" applyFont="1" applyBorder="1" applyAlignment="1" applyProtection="1">
      <alignment horizontal="left" vertical="center"/>
      <protection locked="0"/>
    </xf>
    <xf numFmtId="49" fontId="6" fillId="0" borderId="5" xfId="0" applyNumberFormat="1" applyFont="1" applyBorder="1" applyAlignment="1" applyProtection="1">
      <alignment horizontal="left" vertical="center"/>
      <protection locked="0"/>
    </xf>
    <xf numFmtId="0" fontId="25" fillId="0" borderId="0" xfId="0" applyFont="1" applyAlignment="1">
      <alignment horizontal="center" vertical="center"/>
    </xf>
    <xf numFmtId="177" fontId="6" fillId="0" borderId="5" xfId="0" applyNumberFormat="1" applyFont="1" applyBorder="1" applyAlignment="1">
      <alignment horizontal="center" vertical="center"/>
    </xf>
    <xf numFmtId="5" fontId="6" fillId="0" borderId="5" xfId="0" applyNumberFormat="1" applyFont="1" applyBorder="1" applyAlignment="1">
      <alignment horizontal="center" vertical="center"/>
    </xf>
    <xf numFmtId="5" fontId="6" fillId="0" borderId="6" xfId="0" applyNumberFormat="1" applyFont="1" applyBorder="1" applyAlignment="1">
      <alignment horizontal="center" vertical="center"/>
    </xf>
    <xf numFmtId="5" fontId="6" fillId="0" borderId="7" xfId="0" applyNumberFormat="1"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20" xfId="0" applyFont="1" applyBorder="1" applyAlignment="1">
      <alignment horizontal="center" vertical="center"/>
    </xf>
    <xf numFmtId="0" fontId="13" fillId="0" borderId="17"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shrinkToFit="1"/>
    </xf>
    <xf numFmtId="0" fontId="10" fillId="0" borderId="0" xfId="0" applyFont="1" applyAlignment="1">
      <alignment horizontal="left" vertical="center" shrinkToFit="1"/>
    </xf>
    <xf numFmtId="0" fontId="10" fillId="0" borderId="12" xfId="0" applyFont="1" applyBorder="1" applyAlignment="1">
      <alignment horizontal="left" vertical="center" shrinkToFit="1"/>
    </xf>
    <xf numFmtId="0" fontId="10" fillId="0" borderId="11" xfId="0" applyFont="1" applyBorder="1" applyAlignment="1">
      <alignment horizontal="left" vertical="center"/>
    </xf>
    <xf numFmtId="0" fontId="10" fillId="0" borderId="12" xfId="0" applyFont="1" applyBorder="1" applyAlignment="1">
      <alignment horizontal="left" vertical="center"/>
    </xf>
    <xf numFmtId="56" fontId="13" fillId="0" borderId="18" xfId="0" applyNumberFormat="1" applyFont="1" applyBorder="1" applyAlignment="1">
      <alignment horizontal="center" vertical="center"/>
    </xf>
    <xf numFmtId="0" fontId="11" fillId="0" borderId="0" xfId="0" applyFont="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177" fontId="20" fillId="0" borderId="5" xfId="0" applyNumberFormat="1" applyFont="1" applyBorder="1" applyAlignment="1" applyProtection="1">
      <alignment horizontal="center" vertical="center" shrinkToFit="1"/>
      <protection locked="0"/>
    </xf>
    <xf numFmtId="177" fontId="20" fillId="0" borderId="6" xfId="0" applyNumberFormat="1" applyFont="1" applyBorder="1" applyAlignment="1" applyProtection="1">
      <alignment horizontal="center" vertical="center" shrinkToFit="1"/>
      <protection locked="0"/>
    </xf>
    <xf numFmtId="0" fontId="6" fillId="0" borderId="4" xfId="0" applyFont="1" applyBorder="1" applyAlignment="1">
      <alignment horizontal="center" vertical="center"/>
    </xf>
    <xf numFmtId="0" fontId="4" fillId="0" borderId="0" xfId="0" applyFont="1" applyAlignment="1">
      <alignment horizontal="center" vertical="center"/>
    </xf>
    <xf numFmtId="0" fontId="6" fillId="0" borderId="14" xfId="0" applyFont="1" applyBorder="1" applyAlignment="1" applyProtection="1">
      <alignment horizontal="left" vertical="center" shrinkToFit="1"/>
      <protection locked="0"/>
    </xf>
    <xf numFmtId="0" fontId="6" fillId="0" borderId="15" xfId="0" applyFont="1" applyBorder="1" applyAlignment="1" applyProtection="1">
      <alignment horizontal="left" vertical="center" shrinkToFit="1"/>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176" fontId="6" fillId="0" borderId="6" xfId="0" applyNumberFormat="1" applyFont="1" applyBorder="1" applyAlignment="1" applyProtection="1">
      <alignment horizontal="center" vertical="center"/>
      <protection locked="0"/>
    </xf>
    <xf numFmtId="176" fontId="6" fillId="0" borderId="7" xfId="0" applyNumberFormat="1" applyFont="1" applyBorder="1" applyAlignment="1" applyProtection="1">
      <alignment horizontal="center" vertical="center"/>
      <protection locked="0"/>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12" fillId="0" borderId="22" xfId="0" applyFont="1" applyBorder="1" applyAlignment="1">
      <alignment horizontal="center" vertical="center" textRotation="255"/>
    </xf>
    <xf numFmtId="0" fontId="12" fillId="0" borderId="23" xfId="0" applyFont="1" applyBorder="1" applyAlignment="1">
      <alignment horizontal="center" vertical="center" textRotation="255"/>
    </xf>
    <xf numFmtId="0" fontId="12" fillId="0" borderId="24" xfId="0" applyFont="1" applyBorder="1" applyAlignment="1">
      <alignment horizontal="center" vertical="center" textRotation="255"/>
    </xf>
    <xf numFmtId="0" fontId="13" fillId="0" borderId="31"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7"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20" fillId="0" borderId="5" xfId="0" applyFont="1" applyBorder="1" applyAlignment="1" applyProtection="1">
      <alignment horizontal="center" vertical="center" shrinkToFit="1"/>
      <protection locked="0"/>
    </xf>
    <xf numFmtId="0" fontId="20" fillId="0" borderId="6" xfId="0" applyFont="1" applyBorder="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8"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7" fillId="0" borderId="9"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6" fillId="0" borderId="6" xfId="0" applyFont="1" applyBorder="1" applyAlignment="1">
      <alignment horizontal="right" vertical="center"/>
    </xf>
    <xf numFmtId="20" fontId="20" fillId="0" borderId="5" xfId="0" applyNumberFormat="1" applyFont="1" applyBorder="1" applyAlignment="1" applyProtection="1">
      <alignment horizontal="center" vertical="center" shrinkToFit="1"/>
      <protection locked="0"/>
    </xf>
    <xf numFmtId="0" fontId="6" fillId="0" borderId="14" xfId="0" applyFont="1" applyBorder="1" applyAlignment="1" applyProtection="1">
      <alignment horizontal="left" vertical="center"/>
      <protection locked="0"/>
    </xf>
    <xf numFmtId="0" fontId="3" fillId="0" borderId="14" xfId="0" applyFont="1" applyBorder="1" applyAlignment="1">
      <alignment horizontal="right"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5" fontId="20" fillId="0" borderId="36" xfId="0" applyNumberFormat="1" applyFont="1" applyBorder="1" applyAlignment="1">
      <alignment horizontal="center" vertical="center"/>
    </xf>
    <xf numFmtId="5" fontId="20" fillId="0" borderId="37" xfId="0" applyNumberFormat="1" applyFont="1" applyBorder="1" applyAlignment="1">
      <alignment horizontal="center" vertical="center"/>
    </xf>
    <xf numFmtId="5" fontId="20" fillId="0" borderId="38" xfId="0" applyNumberFormat="1" applyFont="1" applyBorder="1" applyAlignment="1">
      <alignment horizontal="center" vertical="center"/>
    </xf>
    <xf numFmtId="5" fontId="20" fillId="0" borderId="45" xfId="0" applyNumberFormat="1" applyFont="1" applyBorder="1" applyAlignment="1">
      <alignment horizontal="center" vertical="center"/>
    </xf>
    <xf numFmtId="5" fontId="20" fillId="0" borderId="46" xfId="0" applyNumberFormat="1" applyFont="1" applyBorder="1" applyAlignment="1">
      <alignment horizontal="center" vertical="center"/>
    </xf>
    <xf numFmtId="0" fontId="6" fillId="0" borderId="37" xfId="0" applyFont="1" applyBorder="1" applyAlignment="1">
      <alignment horizontal="right" vertical="center" indent="1"/>
    </xf>
    <xf numFmtId="0" fontId="6" fillId="0" borderId="46" xfId="0" applyFont="1" applyBorder="1" applyAlignment="1">
      <alignment horizontal="right" vertical="center" indent="1"/>
    </xf>
    <xf numFmtId="5" fontId="6" fillId="0" borderId="13" xfId="0" applyNumberFormat="1" applyFont="1" applyBorder="1" applyAlignment="1">
      <alignment horizontal="center" vertical="center"/>
    </xf>
    <xf numFmtId="5" fontId="6" fillId="0" borderId="14" xfId="0" applyNumberFormat="1" applyFont="1" applyBorder="1" applyAlignment="1">
      <alignment horizontal="center" vertical="center"/>
    </xf>
    <xf numFmtId="5" fontId="6" fillId="0" borderId="15" xfId="0" applyNumberFormat="1" applyFont="1" applyBorder="1" applyAlignment="1">
      <alignment horizontal="center" vertical="center"/>
    </xf>
    <xf numFmtId="9" fontId="6" fillId="0" borderId="47" xfId="0" applyNumberFormat="1" applyFont="1" applyBorder="1" applyAlignment="1">
      <alignment horizontal="center" vertical="center"/>
    </xf>
    <xf numFmtId="9" fontId="6" fillId="0" borderId="48" xfId="0" applyNumberFormat="1" applyFont="1" applyBorder="1" applyAlignment="1">
      <alignment horizontal="center" vertical="center"/>
    </xf>
    <xf numFmtId="9" fontId="6" fillId="0" borderId="49" xfId="0" applyNumberFormat="1" applyFont="1" applyBorder="1" applyAlignment="1">
      <alignment horizontal="center" vertical="center"/>
    </xf>
    <xf numFmtId="0" fontId="6" fillId="0" borderId="14" xfId="0" applyFont="1" applyBorder="1" applyAlignment="1">
      <alignment horizontal="right" vertical="center" indent="1"/>
    </xf>
    <xf numFmtId="0" fontId="6" fillId="0" borderId="15" xfId="0" applyFont="1" applyBorder="1" applyAlignment="1">
      <alignment horizontal="right" vertical="center" indent="1"/>
    </xf>
    <xf numFmtId="0" fontId="6" fillId="0" borderId="48" xfId="0" applyFont="1" applyBorder="1" applyAlignment="1">
      <alignment horizontal="right" vertical="center" indent="1"/>
    </xf>
    <xf numFmtId="0" fontId="6" fillId="0" borderId="49" xfId="0" applyFont="1" applyBorder="1" applyAlignment="1">
      <alignment horizontal="right" vertical="center" indent="1"/>
    </xf>
    <xf numFmtId="177" fontId="6" fillId="0" borderId="41" xfId="0" applyNumberFormat="1" applyFont="1" applyBorder="1" applyAlignment="1">
      <alignment horizontal="center" vertical="center"/>
    </xf>
    <xf numFmtId="0" fontId="6" fillId="0" borderId="39" xfId="0" applyFont="1" applyBorder="1" applyAlignment="1">
      <alignment horizontal="center" vertical="center"/>
    </xf>
    <xf numFmtId="0" fontId="6" fillId="0" borderId="42" xfId="0" applyFont="1" applyBorder="1" applyAlignment="1">
      <alignment horizontal="center" vertical="center"/>
    </xf>
    <xf numFmtId="5" fontId="6" fillId="0" borderId="41" xfId="0" applyNumberFormat="1" applyFont="1" applyBorder="1" applyAlignment="1">
      <alignment horizontal="center" vertical="center"/>
    </xf>
    <xf numFmtId="5" fontId="6" fillId="0" borderId="39" xfId="0" applyNumberFormat="1" applyFont="1" applyBorder="1" applyAlignment="1">
      <alignment horizontal="center" vertical="center"/>
    </xf>
    <xf numFmtId="5" fontId="6" fillId="0" borderId="42" xfId="0" applyNumberFormat="1" applyFont="1" applyBorder="1" applyAlignment="1">
      <alignment horizontal="center" vertical="center"/>
    </xf>
    <xf numFmtId="5" fontId="6" fillId="0" borderId="0" xfId="0" applyNumberFormat="1" applyFont="1" applyAlignment="1">
      <alignment horizontal="center" vertical="center"/>
    </xf>
    <xf numFmtId="5" fontId="27" fillId="0" borderId="0" xfId="0" applyNumberFormat="1" applyFont="1" applyAlignment="1">
      <alignment horizontal="center"/>
    </xf>
    <xf numFmtId="5" fontId="27" fillId="0" borderId="40" xfId="0" applyNumberFormat="1" applyFont="1" applyBorder="1" applyAlignment="1">
      <alignment horizontal="center"/>
    </xf>
    <xf numFmtId="7" fontId="6" fillId="0" borderId="0" xfId="0" applyNumberFormat="1" applyFont="1" applyAlignment="1">
      <alignment horizontal="center" vertical="center"/>
    </xf>
    <xf numFmtId="0" fontId="6" fillId="0" borderId="0" xfId="0" applyFont="1" applyAlignment="1">
      <alignment horizontal="center" vertical="center"/>
    </xf>
    <xf numFmtId="0" fontId="18" fillId="0" borderId="0" xfId="1" applyFont="1" applyAlignment="1" applyProtection="1">
      <alignment horizontal="center" vertical="center"/>
    </xf>
    <xf numFmtId="0" fontId="19" fillId="0" borderId="0" xfId="1" applyFont="1" applyAlignment="1" applyProtection="1">
      <alignment horizontal="center" vertic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7" xfId="0" applyFont="1" applyBorder="1" applyAlignment="1">
      <alignment horizontal="left" vertical="center" shrinkToFit="1"/>
    </xf>
    <xf numFmtId="0" fontId="14" fillId="0" borderId="4" xfId="0" applyFont="1" applyBorder="1" applyAlignment="1">
      <alignment horizontal="left" vertical="center" shrinkToFit="1"/>
    </xf>
    <xf numFmtId="177" fontId="22" fillId="0" borderId="5" xfId="0" applyNumberFormat="1" applyFont="1" applyBorder="1" applyAlignment="1">
      <alignment horizontal="center" vertical="center" shrinkToFit="1"/>
    </xf>
    <xf numFmtId="177" fontId="22" fillId="0" borderId="6" xfId="0" applyNumberFormat="1" applyFont="1" applyBorder="1" applyAlignment="1">
      <alignment horizontal="center" vertical="center" shrinkToFit="1"/>
    </xf>
    <xf numFmtId="20" fontId="22" fillId="0" borderId="5" xfId="0" applyNumberFormat="1"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177" fontId="20" fillId="0" borderId="5" xfId="0" applyNumberFormat="1" applyFont="1" applyBorder="1" applyAlignment="1">
      <alignment horizontal="center" vertical="center" shrinkToFit="1"/>
    </xf>
    <xf numFmtId="177" fontId="20" fillId="0" borderId="6" xfId="0" applyNumberFormat="1"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8" xfId="0" applyFont="1" applyBorder="1" applyAlignment="1">
      <alignment horizontal="center" vertical="center"/>
    </xf>
    <xf numFmtId="0" fontId="23" fillId="0" borderId="13"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left" vertical="center"/>
    </xf>
    <xf numFmtId="0" fontId="14" fillId="0" borderId="14" xfId="0" applyFont="1" applyBorder="1" applyAlignment="1">
      <alignment horizontal="left" vertical="center" shrinkToFit="1"/>
    </xf>
    <xf numFmtId="0" fontId="14" fillId="0" borderId="15" xfId="0" applyFont="1" applyBorder="1" applyAlignment="1">
      <alignment horizontal="left" vertical="center" shrinkToFit="1"/>
    </xf>
    <xf numFmtId="176" fontId="14" fillId="0" borderId="6" xfId="0" applyNumberFormat="1" applyFont="1" applyBorder="1" applyAlignment="1">
      <alignment horizontal="center" vertical="center"/>
    </xf>
    <xf numFmtId="176" fontId="14" fillId="0" borderId="7" xfId="0" applyNumberFormat="1" applyFont="1" applyBorder="1" applyAlignment="1">
      <alignment horizontal="center" vertical="center"/>
    </xf>
    <xf numFmtId="0" fontId="14" fillId="0" borderId="9" xfId="0" applyFont="1" applyBorder="1" applyAlignment="1">
      <alignment horizontal="left" vertical="center" wrapText="1"/>
    </xf>
    <xf numFmtId="0" fontId="21" fillId="0" borderId="14" xfId="1" applyFont="1" applyBorder="1" applyAlignment="1" applyProtection="1">
      <alignment horizontal="left" vertical="center" shrinkToFit="1"/>
    </xf>
    <xf numFmtId="0" fontId="29" fillId="0" borderId="36" xfId="0" applyFont="1" applyBorder="1" applyAlignment="1">
      <alignment horizontal="left" vertical="top" wrapText="1"/>
    </xf>
    <xf numFmtId="0" fontId="29" fillId="0" borderId="37" xfId="0" applyFont="1" applyBorder="1" applyAlignment="1">
      <alignment horizontal="left" vertical="top" wrapText="1"/>
    </xf>
    <xf numFmtId="0" fontId="29" fillId="0" borderId="46" xfId="0" applyFont="1" applyBorder="1" applyAlignment="1">
      <alignment horizontal="left" vertical="top" wrapTex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43" xfId="0" applyFont="1" applyBorder="1" applyAlignment="1">
      <alignment horizontal="right" vertical="center"/>
    </xf>
    <xf numFmtId="0" fontId="6" fillId="0" borderId="44" xfId="0" applyFont="1" applyBorder="1" applyAlignment="1">
      <alignment horizontal="right" vertical="center"/>
    </xf>
    <xf numFmtId="0" fontId="6" fillId="0" borderId="48" xfId="0" applyFont="1" applyBorder="1" applyAlignment="1">
      <alignment horizontal="right" vertical="center"/>
    </xf>
    <xf numFmtId="0" fontId="6" fillId="0" borderId="49" xfId="0" applyFont="1" applyBorder="1" applyAlignment="1">
      <alignment horizontal="right" vertical="center"/>
    </xf>
    <xf numFmtId="177" fontId="6" fillId="0" borderId="41" xfId="0" applyNumberFormat="1"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2" xfId="0" applyFont="1" applyBorder="1" applyAlignment="1">
      <alignment horizontal="center" vertical="center" shrinkToFit="1"/>
    </xf>
    <xf numFmtId="177" fontId="6" fillId="0" borderId="5" xfId="0" applyNumberFormat="1" applyFont="1" applyBorder="1" applyAlignment="1">
      <alignment horizontal="center" vertical="center" shrinkToFit="1"/>
    </xf>
    <xf numFmtId="0" fontId="6" fillId="0" borderId="7"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5" fillId="0" borderId="6" xfId="0" applyFont="1" applyBorder="1" applyAlignment="1" applyProtection="1">
      <alignment horizontal="center" vertical="center"/>
      <protection locked="0"/>
    </xf>
    <xf numFmtId="0" fontId="16" fillId="0" borderId="0" xfId="0" applyFont="1" applyAlignment="1">
      <alignment horizontal="left" vertical="center"/>
    </xf>
    <xf numFmtId="179" fontId="20" fillId="0" borderId="5" xfId="0" applyNumberFormat="1" applyFont="1" applyBorder="1" applyAlignment="1" applyProtection="1">
      <alignment horizontal="center" vertical="center" shrinkToFit="1"/>
      <protection locked="0"/>
    </xf>
    <xf numFmtId="179" fontId="20" fillId="0" borderId="6" xfId="0" applyNumberFormat="1" applyFont="1" applyBorder="1" applyAlignment="1" applyProtection="1">
      <alignment horizontal="center" vertical="center" shrinkToFit="1"/>
      <protection locked="0"/>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178" fontId="6" fillId="0" borderId="6" xfId="0" applyNumberFormat="1" applyFont="1" applyBorder="1" applyAlignment="1" applyProtection="1">
      <alignment horizontal="center" vertical="center" shrinkToFit="1"/>
      <protection locked="0"/>
    </xf>
    <xf numFmtId="178" fontId="6" fillId="0" borderId="7" xfId="0" applyNumberFormat="1" applyFont="1" applyBorder="1" applyAlignment="1" applyProtection="1">
      <alignment horizontal="center" vertical="center" shrinkToFit="1"/>
      <protection locked="0"/>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6" fillId="0" borderId="9" xfId="0" applyFont="1" applyBorder="1" applyAlignment="1" applyProtection="1">
      <alignment horizontal="left" vertical="center" wrapText="1"/>
      <protection locked="0"/>
    </xf>
    <xf numFmtId="0" fontId="9" fillId="0" borderId="14" xfId="1" applyBorder="1" applyAlignment="1" applyProtection="1">
      <alignment horizontal="left" vertical="center" shrinkToFit="1"/>
      <protection locked="0"/>
    </xf>
    <xf numFmtId="0" fontId="20" fillId="0" borderId="0" xfId="0" applyFont="1" applyAlignment="1">
      <alignment horizontal="left"/>
    </xf>
    <xf numFmtId="0" fontId="6" fillId="0" borderId="13"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4" xfId="0" applyFont="1" applyBorder="1" applyAlignment="1">
      <alignment horizontal="center" vertical="center" shrinkToFit="1"/>
    </xf>
    <xf numFmtId="0" fontId="15" fillId="0" borderId="6" xfId="0" applyFont="1" applyBorder="1" applyAlignment="1">
      <alignment horizontal="center" vertical="center"/>
    </xf>
    <xf numFmtId="179" fontId="22" fillId="0" borderId="5" xfId="0" applyNumberFormat="1" applyFont="1" applyBorder="1" applyAlignment="1">
      <alignment horizontal="center" vertical="center" shrinkToFit="1"/>
    </xf>
    <xf numFmtId="179" fontId="22" fillId="0" borderId="6" xfId="0" applyNumberFormat="1" applyFont="1" applyBorder="1" applyAlignment="1">
      <alignment horizontal="center" vertical="center" shrinkToFit="1"/>
    </xf>
    <xf numFmtId="179" fontId="20" fillId="0" borderId="5" xfId="0" applyNumberFormat="1" applyFont="1" applyBorder="1" applyAlignment="1">
      <alignment horizontal="center" vertical="center" shrinkToFit="1"/>
    </xf>
    <xf numFmtId="179" fontId="20" fillId="0" borderId="6" xfId="0" applyNumberFormat="1" applyFont="1" applyBorder="1" applyAlignment="1">
      <alignment horizontal="center" vertical="center" shrinkToFit="1"/>
    </xf>
    <xf numFmtId="178" fontId="14" fillId="0" borderId="6" xfId="0" applyNumberFormat="1" applyFont="1" applyBorder="1" applyAlignment="1">
      <alignment horizontal="center" vertical="center" shrinkToFit="1"/>
    </xf>
    <xf numFmtId="178" fontId="14" fillId="0" borderId="7" xfId="0" applyNumberFormat="1" applyFont="1" applyBorder="1" applyAlignment="1">
      <alignment horizontal="center" vertical="center" shrinkToFit="1"/>
    </xf>
    <xf numFmtId="0" fontId="14" fillId="0" borderId="9" xfId="0" applyFont="1" applyBorder="1" applyAlignment="1">
      <alignment horizontal="left" vertical="center"/>
    </xf>
    <xf numFmtId="0" fontId="14" fillId="0" borderId="10"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17</xdr:col>
      <xdr:colOff>194422</xdr:colOff>
      <xdr:row>2</xdr:row>
      <xdr:rowOff>207869</xdr:rowOff>
    </xdr:from>
    <xdr:to>
      <xdr:col>20</xdr:col>
      <xdr:colOff>194421</xdr:colOff>
      <xdr:row>2</xdr:row>
      <xdr:rowOff>936252</xdr:rowOff>
    </xdr:to>
    <xdr:sp macro="" textlink="">
      <xdr:nvSpPr>
        <xdr:cNvPr id="2" name="正方形/長方形 1">
          <a:extLst>
            <a:ext uri="{FF2B5EF4-FFF2-40B4-BE49-F238E27FC236}">
              <a16:creationId xmlns:a16="http://schemas.microsoft.com/office/drawing/2014/main" id="{600AA90F-0603-3680-AC5D-375CD9C7B625}"/>
            </a:ext>
          </a:extLst>
        </xdr:cNvPr>
        <xdr:cNvSpPr/>
      </xdr:nvSpPr>
      <xdr:spPr>
        <a:xfrm>
          <a:off x="5861797" y="912719"/>
          <a:ext cx="1000124" cy="72838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chemeClr val="tx1">
                  <a:lumMod val="50000"/>
                  <a:lumOff val="50000"/>
                </a:schemeClr>
              </a:solidFill>
            </a:rPr>
            <a:t>代表者印</a:t>
          </a:r>
          <a:endParaRPr kumimoji="1" lang="en-US" altLang="ja-JP" sz="1200">
            <a:solidFill>
              <a:schemeClr val="tx1">
                <a:lumMod val="50000"/>
                <a:lumOff val="50000"/>
              </a:schemeClr>
            </a:solidFill>
          </a:endParaRPr>
        </a:p>
        <a:p>
          <a:pPr algn="ctr"/>
          <a:r>
            <a:rPr kumimoji="1" lang="ja-JP" altLang="en-US" sz="900">
              <a:solidFill>
                <a:schemeClr val="tx1">
                  <a:lumMod val="50000"/>
                  <a:lumOff val="50000"/>
                </a:schemeClr>
              </a:solidFill>
            </a:rPr>
            <a:t>または</a:t>
          </a:r>
          <a:endParaRPr kumimoji="1" lang="en-US" altLang="ja-JP" sz="900">
            <a:solidFill>
              <a:schemeClr val="tx1">
                <a:lumMod val="50000"/>
                <a:lumOff val="50000"/>
              </a:schemeClr>
            </a:solidFill>
          </a:endParaRPr>
        </a:p>
        <a:p>
          <a:pPr algn="ctr"/>
          <a:r>
            <a:rPr kumimoji="1" lang="ja-JP" altLang="en-US" sz="1200">
              <a:solidFill>
                <a:schemeClr val="tx1">
                  <a:lumMod val="50000"/>
                  <a:lumOff val="50000"/>
                </a:schemeClr>
              </a:solidFill>
            </a:rPr>
            <a:t>学校印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194422</xdr:colOff>
      <xdr:row>2</xdr:row>
      <xdr:rowOff>207869</xdr:rowOff>
    </xdr:from>
    <xdr:to>
      <xdr:col>20</xdr:col>
      <xdr:colOff>194421</xdr:colOff>
      <xdr:row>2</xdr:row>
      <xdr:rowOff>936252</xdr:rowOff>
    </xdr:to>
    <xdr:sp macro="" textlink="">
      <xdr:nvSpPr>
        <xdr:cNvPr id="2" name="正方形/長方形 1">
          <a:extLst>
            <a:ext uri="{FF2B5EF4-FFF2-40B4-BE49-F238E27FC236}">
              <a16:creationId xmlns:a16="http://schemas.microsoft.com/office/drawing/2014/main" id="{1AEF6E09-500E-46DF-A7F6-89BB4DF8DAD9}"/>
            </a:ext>
          </a:extLst>
        </xdr:cNvPr>
        <xdr:cNvSpPr/>
      </xdr:nvSpPr>
      <xdr:spPr>
        <a:xfrm>
          <a:off x="5861797" y="912719"/>
          <a:ext cx="1000124" cy="72838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chemeClr val="tx1">
                  <a:lumMod val="50000"/>
                  <a:lumOff val="50000"/>
                </a:schemeClr>
              </a:solidFill>
            </a:rPr>
            <a:t>代表者印</a:t>
          </a:r>
          <a:endParaRPr kumimoji="1" lang="en-US" altLang="ja-JP" sz="1200">
            <a:solidFill>
              <a:schemeClr val="tx1">
                <a:lumMod val="50000"/>
                <a:lumOff val="50000"/>
              </a:schemeClr>
            </a:solidFill>
          </a:endParaRPr>
        </a:p>
        <a:p>
          <a:pPr algn="ctr"/>
          <a:r>
            <a:rPr kumimoji="1" lang="ja-JP" altLang="en-US" sz="900">
              <a:solidFill>
                <a:schemeClr val="tx1">
                  <a:lumMod val="50000"/>
                  <a:lumOff val="50000"/>
                </a:schemeClr>
              </a:solidFill>
            </a:rPr>
            <a:t>または</a:t>
          </a:r>
          <a:endParaRPr kumimoji="1" lang="en-US" altLang="ja-JP" sz="900">
            <a:solidFill>
              <a:schemeClr val="tx1">
                <a:lumMod val="50000"/>
                <a:lumOff val="50000"/>
              </a:schemeClr>
            </a:solidFill>
          </a:endParaRPr>
        </a:p>
        <a:p>
          <a:pPr algn="ctr"/>
          <a:r>
            <a:rPr kumimoji="1" lang="ja-JP" altLang="en-US" sz="1200">
              <a:solidFill>
                <a:schemeClr val="tx1">
                  <a:lumMod val="50000"/>
                  <a:lumOff val="50000"/>
                </a:schemeClr>
              </a:solidFill>
            </a:rPr>
            <a:t>学校印</a:t>
          </a:r>
        </a:p>
      </xdr:txBody>
    </xdr:sp>
    <xdr:clientData/>
  </xdr:twoCellAnchor>
  <xdr:twoCellAnchor>
    <xdr:from>
      <xdr:col>17</xdr:col>
      <xdr:colOff>276225</xdr:colOff>
      <xdr:row>2</xdr:row>
      <xdr:rowOff>152400</xdr:rowOff>
    </xdr:from>
    <xdr:to>
      <xdr:col>20</xdr:col>
      <xdr:colOff>85725</xdr:colOff>
      <xdr:row>2</xdr:row>
      <xdr:rowOff>933450</xdr:rowOff>
    </xdr:to>
    <xdr:sp macro="" textlink="">
      <xdr:nvSpPr>
        <xdr:cNvPr id="3" name="楕円 2">
          <a:extLst>
            <a:ext uri="{FF2B5EF4-FFF2-40B4-BE49-F238E27FC236}">
              <a16:creationId xmlns:a16="http://schemas.microsoft.com/office/drawing/2014/main" id="{36AC26EB-FD55-8F6E-11CC-528506EDB673}"/>
            </a:ext>
          </a:extLst>
        </xdr:cNvPr>
        <xdr:cNvSpPr/>
      </xdr:nvSpPr>
      <xdr:spPr>
        <a:xfrm>
          <a:off x="5943600" y="857250"/>
          <a:ext cx="809625" cy="7810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ゆり</a:t>
          </a:r>
          <a:endParaRPr kumimoji="1" lang="en-US" altLang="ja-JP" sz="1100">
            <a:solidFill>
              <a:srgbClr val="FF0000"/>
            </a:solidFill>
          </a:endParaRPr>
        </a:p>
        <a:p>
          <a:pPr algn="ctr"/>
          <a:r>
            <a:rPr kumimoji="1" lang="ja-JP" altLang="en-US" sz="1100">
              <a:solidFill>
                <a:srgbClr val="FF0000"/>
              </a:solidFill>
            </a:rPr>
            <a:t>かもめ</a:t>
          </a:r>
        </a:p>
      </xdr:txBody>
    </xdr:sp>
    <xdr:clientData/>
  </xdr:twoCellAnchor>
  <xdr:twoCellAnchor>
    <xdr:from>
      <xdr:col>1</xdr:col>
      <xdr:colOff>19050</xdr:colOff>
      <xdr:row>0</xdr:row>
      <xdr:rowOff>57150</xdr:rowOff>
    </xdr:from>
    <xdr:to>
      <xdr:col>5</xdr:col>
      <xdr:colOff>190500</xdr:colOff>
      <xdr:row>1</xdr:row>
      <xdr:rowOff>219075</xdr:rowOff>
    </xdr:to>
    <xdr:sp macro="" textlink="">
      <xdr:nvSpPr>
        <xdr:cNvPr id="4" name="テキスト ボックス 3">
          <a:extLst>
            <a:ext uri="{FF2B5EF4-FFF2-40B4-BE49-F238E27FC236}">
              <a16:creationId xmlns:a16="http://schemas.microsoft.com/office/drawing/2014/main" id="{B3D2AEB9-29B4-7048-A28D-45AF16A02408}"/>
            </a:ext>
          </a:extLst>
        </xdr:cNvPr>
        <xdr:cNvSpPr txBox="1"/>
      </xdr:nvSpPr>
      <xdr:spPr>
        <a:xfrm>
          <a:off x="352425" y="57150"/>
          <a:ext cx="1504950" cy="6191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222997</xdr:colOff>
      <xdr:row>2</xdr:row>
      <xdr:rowOff>265019</xdr:rowOff>
    </xdr:from>
    <xdr:to>
      <xdr:col>20</xdr:col>
      <xdr:colOff>222996</xdr:colOff>
      <xdr:row>2</xdr:row>
      <xdr:rowOff>993402</xdr:rowOff>
    </xdr:to>
    <xdr:sp macro="" textlink="">
      <xdr:nvSpPr>
        <xdr:cNvPr id="2" name="正方形/長方形 1">
          <a:extLst>
            <a:ext uri="{FF2B5EF4-FFF2-40B4-BE49-F238E27FC236}">
              <a16:creationId xmlns:a16="http://schemas.microsoft.com/office/drawing/2014/main" id="{724D3F3C-3E81-4AE7-9FF0-B41B30A2FF55}"/>
            </a:ext>
          </a:extLst>
        </xdr:cNvPr>
        <xdr:cNvSpPr/>
      </xdr:nvSpPr>
      <xdr:spPr>
        <a:xfrm>
          <a:off x="5890372" y="969869"/>
          <a:ext cx="1000124" cy="72838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chemeClr val="tx1">
                  <a:lumMod val="50000"/>
                  <a:lumOff val="50000"/>
                </a:schemeClr>
              </a:solidFill>
            </a:rPr>
            <a:t>代表者印</a:t>
          </a:r>
          <a:endParaRPr kumimoji="1" lang="en-US" altLang="ja-JP" sz="1200">
            <a:solidFill>
              <a:schemeClr val="tx1">
                <a:lumMod val="50000"/>
                <a:lumOff val="50000"/>
              </a:schemeClr>
            </a:solidFill>
          </a:endParaRPr>
        </a:p>
        <a:p>
          <a:pPr algn="ctr"/>
          <a:r>
            <a:rPr kumimoji="1" lang="ja-JP" altLang="en-US" sz="900">
              <a:solidFill>
                <a:schemeClr val="tx1">
                  <a:lumMod val="50000"/>
                  <a:lumOff val="50000"/>
                </a:schemeClr>
              </a:solidFill>
            </a:rPr>
            <a:t>または</a:t>
          </a:r>
          <a:endParaRPr kumimoji="1" lang="en-US" altLang="ja-JP" sz="900">
            <a:solidFill>
              <a:schemeClr val="tx1">
                <a:lumMod val="50000"/>
                <a:lumOff val="50000"/>
              </a:schemeClr>
            </a:solidFill>
          </a:endParaRPr>
        </a:p>
        <a:p>
          <a:pPr algn="ctr"/>
          <a:r>
            <a:rPr kumimoji="1" lang="ja-JP" altLang="en-US" sz="1200">
              <a:solidFill>
                <a:schemeClr val="tx1">
                  <a:lumMod val="50000"/>
                  <a:lumOff val="50000"/>
                </a:schemeClr>
              </a:solidFill>
            </a:rPr>
            <a:t>学校印</a:t>
          </a:r>
        </a:p>
      </xdr:txBody>
    </xdr:sp>
    <xdr:clientData/>
  </xdr:twoCellAnchor>
  <xdr:twoCellAnchor>
    <xdr:from>
      <xdr:col>16</xdr:col>
      <xdr:colOff>51547</xdr:colOff>
      <xdr:row>2</xdr:row>
      <xdr:rowOff>84044</xdr:rowOff>
    </xdr:from>
    <xdr:to>
      <xdr:col>20</xdr:col>
      <xdr:colOff>284068</xdr:colOff>
      <xdr:row>2</xdr:row>
      <xdr:rowOff>1122269</xdr:rowOff>
    </xdr:to>
    <xdr:sp macro="" textlink="">
      <xdr:nvSpPr>
        <xdr:cNvPr id="3" name="正方形/長方形 2">
          <a:extLst>
            <a:ext uri="{FF2B5EF4-FFF2-40B4-BE49-F238E27FC236}">
              <a16:creationId xmlns:a16="http://schemas.microsoft.com/office/drawing/2014/main" id="{CBC217BD-35AD-4A44-872E-DFAA77BF453A}"/>
            </a:ext>
          </a:extLst>
        </xdr:cNvPr>
        <xdr:cNvSpPr/>
      </xdr:nvSpPr>
      <xdr:spPr>
        <a:xfrm>
          <a:off x="5385547" y="788894"/>
          <a:ext cx="1566021" cy="10382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ysClr val="windowText" lastClr="000000"/>
              </a:solidFill>
            </a:rPr>
            <a:t>Representative Seal</a:t>
          </a:r>
        </a:p>
        <a:p>
          <a:pPr algn="ctr"/>
          <a:r>
            <a:rPr kumimoji="1" lang="en-US" altLang="ja-JP" sz="900">
              <a:solidFill>
                <a:sysClr val="windowText" lastClr="000000"/>
              </a:solidFill>
            </a:rPr>
            <a:t>or</a:t>
          </a:r>
        </a:p>
        <a:p>
          <a:pPr algn="ctr"/>
          <a:r>
            <a:rPr kumimoji="1" lang="en-US" altLang="ja-JP" sz="1200">
              <a:solidFill>
                <a:sysClr val="windowText" lastClr="000000"/>
              </a:solidFill>
            </a:rPr>
            <a:t>School Seal</a:t>
          </a:r>
          <a:endParaRPr kumimoji="1" lang="ja-JP" altLang="en-US" sz="12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222997</xdr:colOff>
      <xdr:row>2</xdr:row>
      <xdr:rowOff>265019</xdr:rowOff>
    </xdr:from>
    <xdr:to>
      <xdr:col>20</xdr:col>
      <xdr:colOff>222996</xdr:colOff>
      <xdr:row>2</xdr:row>
      <xdr:rowOff>993402</xdr:rowOff>
    </xdr:to>
    <xdr:sp macro="" textlink="">
      <xdr:nvSpPr>
        <xdr:cNvPr id="2" name="正方形/長方形 1">
          <a:extLst>
            <a:ext uri="{FF2B5EF4-FFF2-40B4-BE49-F238E27FC236}">
              <a16:creationId xmlns:a16="http://schemas.microsoft.com/office/drawing/2014/main" id="{D3BF3922-F9BE-444F-9E2B-381ABFFDE9C7}"/>
            </a:ext>
          </a:extLst>
        </xdr:cNvPr>
        <xdr:cNvSpPr/>
      </xdr:nvSpPr>
      <xdr:spPr>
        <a:xfrm>
          <a:off x="5890372" y="969869"/>
          <a:ext cx="1000124" cy="72838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chemeClr val="tx1">
                  <a:lumMod val="50000"/>
                  <a:lumOff val="50000"/>
                </a:schemeClr>
              </a:solidFill>
            </a:rPr>
            <a:t>代表者印</a:t>
          </a:r>
          <a:endParaRPr kumimoji="1" lang="en-US" altLang="ja-JP" sz="1200">
            <a:solidFill>
              <a:schemeClr val="tx1">
                <a:lumMod val="50000"/>
                <a:lumOff val="50000"/>
              </a:schemeClr>
            </a:solidFill>
          </a:endParaRPr>
        </a:p>
        <a:p>
          <a:pPr algn="ctr"/>
          <a:r>
            <a:rPr kumimoji="1" lang="ja-JP" altLang="en-US" sz="900">
              <a:solidFill>
                <a:schemeClr val="tx1">
                  <a:lumMod val="50000"/>
                  <a:lumOff val="50000"/>
                </a:schemeClr>
              </a:solidFill>
            </a:rPr>
            <a:t>または</a:t>
          </a:r>
          <a:endParaRPr kumimoji="1" lang="en-US" altLang="ja-JP" sz="900">
            <a:solidFill>
              <a:schemeClr val="tx1">
                <a:lumMod val="50000"/>
                <a:lumOff val="50000"/>
              </a:schemeClr>
            </a:solidFill>
          </a:endParaRPr>
        </a:p>
        <a:p>
          <a:pPr algn="ctr"/>
          <a:r>
            <a:rPr kumimoji="1" lang="ja-JP" altLang="en-US" sz="1200">
              <a:solidFill>
                <a:schemeClr val="tx1">
                  <a:lumMod val="50000"/>
                  <a:lumOff val="50000"/>
                </a:schemeClr>
              </a:solidFill>
            </a:rPr>
            <a:t>学校印</a:t>
          </a:r>
        </a:p>
      </xdr:txBody>
    </xdr:sp>
    <xdr:clientData/>
  </xdr:twoCellAnchor>
  <xdr:twoCellAnchor>
    <xdr:from>
      <xdr:col>16</xdr:col>
      <xdr:colOff>51547</xdr:colOff>
      <xdr:row>2</xdr:row>
      <xdr:rowOff>84044</xdr:rowOff>
    </xdr:from>
    <xdr:to>
      <xdr:col>20</xdr:col>
      <xdr:colOff>284068</xdr:colOff>
      <xdr:row>2</xdr:row>
      <xdr:rowOff>1122269</xdr:rowOff>
    </xdr:to>
    <xdr:sp macro="" textlink="">
      <xdr:nvSpPr>
        <xdr:cNvPr id="3" name="正方形/長方形 2">
          <a:extLst>
            <a:ext uri="{FF2B5EF4-FFF2-40B4-BE49-F238E27FC236}">
              <a16:creationId xmlns:a16="http://schemas.microsoft.com/office/drawing/2014/main" id="{B1943055-F41E-4B3E-A92D-F71B6B20CF62}"/>
            </a:ext>
          </a:extLst>
        </xdr:cNvPr>
        <xdr:cNvSpPr/>
      </xdr:nvSpPr>
      <xdr:spPr>
        <a:xfrm>
          <a:off x="5385547" y="788894"/>
          <a:ext cx="1566021" cy="10382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ysClr val="windowText" lastClr="000000"/>
              </a:solidFill>
            </a:rPr>
            <a:t>Representative Seal</a:t>
          </a:r>
        </a:p>
        <a:p>
          <a:pPr algn="ctr"/>
          <a:r>
            <a:rPr kumimoji="1" lang="en-US" altLang="ja-JP" sz="900">
              <a:solidFill>
                <a:sysClr val="windowText" lastClr="000000"/>
              </a:solidFill>
            </a:rPr>
            <a:t>or</a:t>
          </a:r>
        </a:p>
        <a:p>
          <a:pPr algn="ctr"/>
          <a:r>
            <a:rPr kumimoji="1" lang="en-US" altLang="ja-JP" sz="1200">
              <a:solidFill>
                <a:sysClr val="windowText" lastClr="000000"/>
              </a:solidFill>
            </a:rPr>
            <a:t>School Seal</a:t>
          </a:r>
          <a:endParaRPr kumimoji="1" lang="ja-JP" altLang="en-US" sz="1200">
            <a:solidFill>
              <a:sysClr val="windowText" lastClr="000000"/>
            </a:solidFill>
          </a:endParaRPr>
        </a:p>
      </xdr:txBody>
    </xdr:sp>
    <xdr:clientData/>
  </xdr:twoCellAnchor>
  <xdr:twoCellAnchor>
    <xdr:from>
      <xdr:col>0</xdr:col>
      <xdr:colOff>304800</xdr:colOff>
      <xdr:row>0</xdr:row>
      <xdr:rowOff>38100</xdr:rowOff>
    </xdr:from>
    <xdr:to>
      <xdr:col>11</xdr:col>
      <xdr:colOff>19050</xdr:colOff>
      <xdr:row>1</xdr:row>
      <xdr:rowOff>200025</xdr:rowOff>
    </xdr:to>
    <xdr:sp macro="" textlink="">
      <xdr:nvSpPr>
        <xdr:cNvPr id="4" name="テキスト ボックス 3">
          <a:extLst>
            <a:ext uri="{FF2B5EF4-FFF2-40B4-BE49-F238E27FC236}">
              <a16:creationId xmlns:a16="http://schemas.microsoft.com/office/drawing/2014/main" id="{78E898EF-B650-4F0E-A524-D52A9E50871A}"/>
            </a:ext>
          </a:extLst>
        </xdr:cNvPr>
        <xdr:cNvSpPr txBox="1"/>
      </xdr:nvSpPr>
      <xdr:spPr>
        <a:xfrm>
          <a:off x="304800" y="38100"/>
          <a:ext cx="3381375" cy="619125"/>
        </a:xfrm>
        <a:prstGeom prst="rect">
          <a:avLst/>
        </a:prstGeom>
        <a:solidFill>
          <a:srgbClr val="FFFFFF">
            <a:alpha val="69804"/>
          </a:srgb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3200" b="1" i="0">
              <a:solidFill>
                <a:srgbClr val="FF0000"/>
              </a:solidFill>
              <a:effectLst/>
              <a:latin typeface="+mn-lt"/>
              <a:ea typeface="+mn-ea"/>
              <a:cs typeface="+mn-cs"/>
            </a:rPr>
            <a:t>Example of entry</a:t>
          </a:r>
          <a:endParaRPr kumimoji="1" lang="ja-JP" altLang="en-US" sz="7200">
            <a:solidFill>
              <a:srgbClr val="FF0000"/>
            </a:solidFill>
          </a:endParaRPr>
        </a:p>
      </xdr:txBody>
    </xdr:sp>
    <xdr:clientData/>
  </xdr:twoCellAnchor>
  <xdr:twoCellAnchor>
    <xdr:from>
      <xdr:col>17</xdr:col>
      <xdr:colOff>133350</xdr:colOff>
      <xdr:row>2</xdr:row>
      <xdr:rowOff>200025</xdr:rowOff>
    </xdr:from>
    <xdr:to>
      <xdr:col>19</xdr:col>
      <xdr:colOff>276225</xdr:colOff>
      <xdr:row>2</xdr:row>
      <xdr:rowOff>981075</xdr:rowOff>
    </xdr:to>
    <xdr:sp macro="" textlink="">
      <xdr:nvSpPr>
        <xdr:cNvPr id="6" name="楕円 5">
          <a:extLst>
            <a:ext uri="{FF2B5EF4-FFF2-40B4-BE49-F238E27FC236}">
              <a16:creationId xmlns:a16="http://schemas.microsoft.com/office/drawing/2014/main" id="{04A72D02-EE99-411D-9C38-3DF9EC20AF5D}"/>
            </a:ext>
          </a:extLst>
        </xdr:cNvPr>
        <xdr:cNvSpPr/>
      </xdr:nvSpPr>
      <xdr:spPr>
        <a:xfrm>
          <a:off x="5800725" y="904875"/>
          <a:ext cx="809625" cy="7810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Yurikamome</a:t>
          </a:r>
          <a:endParaRPr kumimoji="1" lang="ja-JP" altLang="en-US" sz="1100">
            <a:solidFill>
              <a:srgbClr val="FF0000"/>
            </a:solidFill>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urikamome.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antai@yurikamome.co.jp" TargetMode="External"/><Relationship Id="rId1" Type="http://schemas.openxmlformats.org/officeDocument/2006/relationships/hyperlink" Target="https://www.yurikamome.co.jp/"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yurikamome.co.jp/"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dantai@yurikamome.co.jp" TargetMode="External"/><Relationship Id="rId1" Type="http://schemas.openxmlformats.org/officeDocument/2006/relationships/hyperlink" Target="https://www.yurikamome.co.jp/"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FCD3D-07F4-4104-B03E-7774608A2BD1}">
  <dimension ref="B1:AQ107"/>
  <sheetViews>
    <sheetView tabSelected="1" view="pageBreakPreview" zoomScaleNormal="85" zoomScaleSheetLayoutView="100" workbookViewId="0">
      <selection activeCell="F3" sqref="F3:U3"/>
    </sheetView>
  </sheetViews>
  <sheetFormatPr defaultColWidth="9.33203125" defaultRowHeight="12" x14ac:dyDescent="0.2"/>
  <cols>
    <col min="1" max="27" width="5.83203125" style="2" customWidth="1"/>
    <col min="28" max="28" width="5.6640625" style="2" customWidth="1"/>
    <col min="29" max="39" width="5.83203125" style="2" customWidth="1"/>
    <col min="40" max="16384" width="9.33203125" style="2"/>
  </cols>
  <sheetData>
    <row r="1" spans="2:33" ht="36" customHeight="1" x14ac:dyDescent="0.2">
      <c r="B1" s="135" t="s">
        <v>0</v>
      </c>
      <c r="C1" s="135"/>
      <c r="D1" s="135"/>
      <c r="E1" s="135"/>
      <c r="F1" s="135"/>
      <c r="G1" s="135"/>
      <c r="H1" s="135"/>
      <c r="I1" s="135"/>
      <c r="J1" s="135"/>
      <c r="K1" s="135"/>
      <c r="L1" s="135"/>
      <c r="M1" s="135"/>
      <c r="N1" s="135"/>
      <c r="O1" s="135"/>
      <c r="P1" s="135"/>
      <c r="Q1" s="135"/>
      <c r="R1" s="135"/>
      <c r="S1" s="135"/>
      <c r="T1" s="135"/>
      <c r="U1" s="135"/>
    </row>
    <row r="2" spans="2:33" ht="20.100000000000001" customHeight="1" x14ac:dyDescent="0.2">
      <c r="G2" s="2" t="s">
        <v>1</v>
      </c>
      <c r="M2" s="6"/>
      <c r="N2" s="6"/>
      <c r="O2" s="101" t="s">
        <v>30</v>
      </c>
      <c r="P2" s="175"/>
      <c r="Q2" s="175"/>
      <c r="R2" s="142"/>
      <c r="S2" s="142"/>
      <c r="T2" s="142"/>
      <c r="U2" s="143"/>
    </row>
    <row r="3" spans="2:33" ht="92.25" customHeight="1" x14ac:dyDescent="0.2">
      <c r="B3" s="144" t="s">
        <v>50</v>
      </c>
      <c r="C3" s="145"/>
      <c r="D3" s="145"/>
      <c r="E3" s="146"/>
      <c r="F3" s="140"/>
      <c r="G3" s="140"/>
      <c r="H3" s="140"/>
      <c r="I3" s="140"/>
      <c r="J3" s="140"/>
      <c r="K3" s="140"/>
      <c r="L3" s="140"/>
      <c r="M3" s="140"/>
      <c r="N3" s="140"/>
      <c r="O3" s="140"/>
      <c r="P3" s="140"/>
      <c r="Q3" s="140"/>
      <c r="R3" s="140"/>
      <c r="S3" s="140"/>
      <c r="T3" s="140"/>
      <c r="U3" s="141"/>
    </row>
    <row r="4" spans="2:33" ht="20.100000000000001" customHeight="1" x14ac:dyDescent="0.2">
      <c r="B4" s="147"/>
      <c r="C4" s="148"/>
      <c r="D4" s="148"/>
      <c r="E4" s="149"/>
      <c r="F4" s="9" t="s">
        <v>14</v>
      </c>
      <c r="G4" s="177"/>
      <c r="H4" s="177"/>
      <c r="I4" s="177"/>
      <c r="J4" s="177"/>
      <c r="K4" s="177"/>
      <c r="L4" s="178" t="s">
        <v>49</v>
      </c>
      <c r="M4" s="178"/>
      <c r="N4" s="136"/>
      <c r="O4" s="136"/>
      <c r="P4" s="136"/>
      <c r="Q4" s="136"/>
      <c r="R4" s="136"/>
      <c r="S4" s="136"/>
      <c r="T4" s="136"/>
      <c r="U4" s="137"/>
    </row>
    <row r="5" spans="2:33" ht="9.9499999999999993" customHeight="1" x14ac:dyDescent="0.2"/>
    <row r="6" spans="2:33" ht="20.100000000000001" customHeight="1" x14ac:dyDescent="0.2">
      <c r="B6" s="71" t="s">
        <v>2</v>
      </c>
      <c r="C6" s="72"/>
      <c r="D6" s="72"/>
      <c r="E6" s="72"/>
      <c r="F6" s="72"/>
      <c r="G6" s="72"/>
      <c r="H6" s="73"/>
      <c r="I6" s="6"/>
      <c r="J6" s="71" t="s">
        <v>3</v>
      </c>
      <c r="K6" s="72"/>
      <c r="L6" s="72"/>
      <c r="M6" s="72"/>
      <c r="N6" s="72"/>
      <c r="O6" s="72"/>
      <c r="P6" s="72"/>
      <c r="Q6" s="72"/>
      <c r="R6" s="72"/>
      <c r="S6" s="72"/>
      <c r="T6" s="72"/>
      <c r="U6" s="73"/>
    </row>
    <row r="7" spans="2:33" ht="60.75" customHeight="1" x14ac:dyDescent="0.2">
      <c r="B7" s="74"/>
      <c r="C7" s="75"/>
      <c r="D7" s="75"/>
      <c r="E7" s="75"/>
      <c r="F7" s="75"/>
      <c r="G7" s="75"/>
      <c r="H7" s="76"/>
      <c r="I7" s="6"/>
      <c r="J7" s="74"/>
      <c r="K7" s="75"/>
      <c r="L7" s="75"/>
      <c r="M7" s="75"/>
      <c r="N7" s="75"/>
      <c r="O7" s="75"/>
      <c r="P7" s="75"/>
      <c r="Q7" s="75"/>
      <c r="R7" s="75"/>
      <c r="S7" s="75"/>
      <c r="T7" s="75"/>
      <c r="U7" s="76"/>
    </row>
    <row r="8" spans="2:33" ht="20.100000000000001" customHeight="1" x14ac:dyDescent="0.2">
      <c r="B8" s="77"/>
      <c r="C8" s="78"/>
      <c r="D8" s="78"/>
      <c r="E8" s="78"/>
      <c r="F8" s="78"/>
      <c r="G8" s="78"/>
      <c r="H8" s="79"/>
      <c r="I8" s="6"/>
      <c r="J8" s="13" t="s">
        <v>14</v>
      </c>
      <c r="K8" s="177"/>
      <c r="L8" s="177"/>
      <c r="M8" s="177"/>
      <c r="N8" s="177"/>
      <c r="O8" s="178" t="s">
        <v>49</v>
      </c>
      <c r="P8" s="178"/>
      <c r="Q8" s="136"/>
      <c r="R8" s="136"/>
      <c r="S8" s="136"/>
      <c r="T8" s="136"/>
      <c r="U8" s="137"/>
    </row>
    <row r="9" spans="2:33" ht="9.9499999999999993" customHeight="1" x14ac:dyDescent="0.2">
      <c r="B9" s="3"/>
      <c r="C9" s="3"/>
      <c r="D9" s="3"/>
      <c r="E9" s="3"/>
      <c r="F9" s="3"/>
      <c r="G9" s="3"/>
      <c r="H9" s="3"/>
    </row>
    <row r="10" spans="2:33" ht="20.100000000000001" customHeight="1" thickBot="1" x14ac:dyDescent="0.25">
      <c r="B10" s="179" t="s">
        <v>4</v>
      </c>
      <c r="C10" s="138"/>
      <c r="D10" s="138"/>
      <c r="E10" s="138"/>
      <c r="F10" s="138"/>
      <c r="G10" s="138"/>
      <c r="H10" s="138"/>
      <c r="I10" s="18"/>
      <c r="J10" s="72" t="s">
        <v>8</v>
      </c>
      <c r="K10" s="72"/>
      <c r="L10" s="72"/>
      <c r="M10" s="72"/>
      <c r="N10" s="72"/>
      <c r="O10" s="72"/>
      <c r="P10" s="72"/>
      <c r="Q10" s="72"/>
      <c r="R10" s="72"/>
      <c r="S10" s="72"/>
      <c r="T10" s="138"/>
      <c r="U10" s="139"/>
    </row>
    <row r="11" spans="2:33" ht="20.100000000000001" customHeight="1" x14ac:dyDescent="0.2">
      <c r="B11" s="180"/>
      <c r="C11" s="154"/>
      <c r="D11" s="154"/>
      <c r="E11" s="154"/>
      <c r="F11" s="154"/>
      <c r="G11" s="154"/>
      <c r="H11" s="154"/>
      <c r="I11" s="18"/>
      <c r="J11" s="154" t="s">
        <v>6</v>
      </c>
      <c r="K11" s="155"/>
      <c r="L11" s="180" t="s">
        <v>7</v>
      </c>
      <c r="M11" s="155"/>
      <c r="N11" s="180" t="s">
        <v>9</v>
      </c>
      <c r="O11" s="155"/>
      <c r="P11" s="180" t="s">
        <v>10</v>
      </c>
      <c r="Q11" s="155"/>
      <c r="R11" s="180" t="s">
        <v>11</v>
      </c>
      <c r="S11" s="154"/>
      <c r="T11" s="171" t="s">
        <v>12</v>
      </c>
      <c r="U11" s="172"/>
    </row>
    <row r="12" spans="2:33" ht="20.100000000000001" customHeight="1" x14ac:dyDescent="0.2">
      <c r="B12" s="26" t="b">
        <v>0</v>
      </c>
      <c r="C12" s="67" t="s">
        <v>5</v>
      </c>
      <c r="D12" s="67"/>
      <c r="E12" s="67"/>
      <c r="F12" s="67"/>
      <c r="G12" s="67"/>
      <c r="H12" s="68"/>
      <c r="I12" s="19"/>
      <c r="J12" s="173"/>
      <c r="K12" s="166"/>
      <c r="L12" s="165"/>
      <c r="M12" s="166"/>
      <c r="N12" s="165"/>
      <c r="O12" s="166"/>
      <c r="P12" s="165"/>
      <c r="Q12" s="166"/>
      <c r="R12" s="165"/>
      <c r="S12" s="173"/>
      <c r="T12" s="161" t="str">
        <f>IF(J12+L12+N12+P12+R12=0,"",J12+L12+N12+P12+R12)</f>
        <v/>
      </c>
      <c r="U12" s="162"/>
    </row>
    <row r="13" spans="2:33" ht="20.100000000000001" customHeight="1" thickBot="1" x14ac:dyDescent="0.25">
      <c r="B13" s="27" t="b">
        <v>0</v>
      </c>
      <c r="C13" s="69" t="s">
        <v>13</v>
      </c>
      <c r="D13" s="69"/>
      <c r="E13" s="69"/>
      <c r="F13" s="69"/>
      <c r="G13" s="69"/>
      <c r="H13" s="70"/>
      <c r="I13" s="19"/>
      <c r="J13" s="174"/>
      <c r="K13" s="168"/>
      <c r="L13" s="167"/>
      <c r="M13" s="168"/>
      <c r="N13" s="167"/>
      <c r="O13" s="168"/>
      <c r="P13" s="167"/>
      <c r="Q13" s="168"/>
      <c r="R13" s="167"/>
      <c r="S13" s="174"/>
      <c r="T13" s="163"/>
      <c r="U13" s="164"/>
    </row>
    <row r="14" spans="2:33" ht="9.9499999999999993" customHeight="1" x14ac:dyDescent="0.2"/>
    <row r="15" spans="2:33" ht="20.100000000000001" customHeight="1" x14ac:dyDescent="0.2">
      <c r="B15" s="144" t="s">
        <v>56</v>
      </c>
      <c r="C15" s="145"/>
      <c r="D15" s="145"/>
      <c r="E15" s="146"/>
      <c r="F15" s="16"/>
      <c r="G15" s="71" t="s">
        <v>54</v>
      </c>
      <c r="H15" s="72"/>
      <c r="I15" s="72"/>
      <c r="J15" s="71" t="s">
        <v>53</v>
      </c>
      <c r="K15" s="72"/>
      <c r="L15" s="72"/>
      <c r="M15" s="71" t="s">
        <v>52</v>
      </c>
      <c r="N15" s="72"/>
      <c r="O15" s="72"/>
      <c r="P15" s="72"/>
      <c r="Q15" s="72"/>
      <c r="R15" s="72"/>
      <c r="S15" s="72"/>
      <c r="T15" s="72"/>
      <c r="U15" s="73"/>
      <c r="Y15" s="1"/>
      <c r="Z15" s="1"/>
      <c r="AA15" s="1"/>
      <c r="AB15" s="1"/>
      <c r="AC15" s="1"/>
      <c r="AD15" s="1"/>
      <c r="AE15" s="1"/>
      <c r="AF15" s="1"/>
      <c r="AG15" s="1"/>
    </row>
    <row r="16" spans="2:33" ht="20.100000000000001" customHeight="1" x14ac:dyDescent="0.2">
      <c r="B16" s="147"/>
      <c r="C16" s="148"/>
      <c r="D16" s="148"/>
      <c r="E16" s="149"/>
      <c r="F16" s="17"/>
      <c r="G16" s="132"/>
      <c r="H16" s="133"/>
      <c r="I16" s="133"/>
      <c r="J16" s="176"/>
      <c r="K16" s="159"/>
      <c r="L16" s="159"/>
      <c r="M16" s="132"/>
      <c r="N16" s="133"/>
      <c r="O16" s="133"/>
      <c r="P16" s="133"/>
      <c r="Q16" s="12" t="s">
        <v>55</v>
      </c>
      <c r="R16" s="159"/>
      <c r="S16" s="159"/>
      <c r="T16" s="159"/>
      <c r="U16" s="160"/>
      <c r="W16" s="8"/>
      <c r="X16" s="8"/>
    </row>
    <row r="17" spans="2:43" ht="19.5" customHeight="1" x14ac:dyDescent="0.2">
      <c r="B17" s="26" t="b">
        <v>0</v>
      </c>
      <c r="C17" s="169" t="s">
        <v>58</v>
      </c>
      <c r="D17" s="169"/>
      <c r="E17" s="170"/>
      <c r="F17" s="17"/>
      <c r="G17" s="132"/>
      <c r="H17" s="133"/>
      <c r="I17" s="133"/>
      <c r="J17" s="158"/>
      <c r="K17" s="159"/>
      <c r="L17" s="159"/>
      <c r="M17" s="132"/>
      <c r="N17" s="133"/>
      <c r="O17" s="133"/>
      <c r="P17" s="133"/>
      <c r="Q17" s="12" t="s">
        <v>55</v>
      </c>
      <c r="R17" s="159"/>
      <c r="S17" s="159"/>
      <c r="T17" s="159"/>
      <c r="U17" s="160"/>
      <c r="W17" s="8"/>
      <c r="X17" s="8"/>
    </row>
    <row r="18" spans="2:43" ht="20.100000000000001" customHeight="1" x14ac:dyDescent="0.2">
      <c r="B18" s="27" t="b">
        <v>0</v>
      </c>
      <c r="C18" s="69" t="s">
        <v>20</v>
      </c>
      <c r="D18" s="69"/>
      <c r="E18" s="70"/>
      <c r="F18" s="17"/>
      <c r="G18" s="132"/>
      <c r="H18" s="133"/>
      <c r="I18" s="133"/>
      <c r="J18" s="158"/>
      <c r="K18" s="159"/>
      <c r="L18" s="159"/>
      <c r="M18" s="132"/>
      <c r="N18" s="133"/>
      <c r="O18" s="133"/>
      <c r="P18" s="133"/>
      <c r="Q18" s="12" t="s">
        <v>55</v>
      </c>
      <c r="R18" s="159"/>
      <c r="S18" s="159"/>
      <c r="T18" s="159"/>
      <c r="U18" s="160"/>
      <c r="W18" s="8"/>
      <c r="X18" s="8"/>
    </row>
    <row r="19" spans="2:43" ht="9.9499999999999993" customHeight="1" x14ac:dyDescent="0.2">
      <c r="B19" s="5"/>
      <c r="C19" s="5"/>
      <c r="D19" s="5"/>
      <c r="E19" s="5"/>
      <c r="F19" s="5"/>
      <c r="G19" s="5"/>
      <c r="H19" s="5"/>
      <c r="I19" s="5"/>
      <c r="J19" s="5"/>
      <c r="K19" s="5"/>
      <c r="L19" s="5"/>
      <c r="M19" s="5"/>
      <c r="N19" s="5"/>
      <c r="O19" s="5"/>
      <c r="P19" s="5"/>
      <c r="Q19" s="5"/>
      <c r="R19" s="5"/>
      <c r="S19" s="5"/>
      <c r="T19" s="5"/>
      <c r="U19" s="5"/>
      <c r="W19" s="8"/>
      <c r="X19" s="8"/>
    </row>
    <row r="20" spans="2:43" ht="20.100000000000001" customHeight="1" x14ac:dyDescent="0.2">
      <c r="B20" s="134" t="s">
        <v>24</v>
      </c>
      <c r="C20" s="134"/>
      <c r="D20" s="134"/>
      <c r="E20" s="134"/>
      <c r="F20" s="134"/>
      <c r="G20" s="134"/>
      <c r="H20" s="134"/>
      <c r="I20" s="134"/>
      <c r="J20" s="134"/>
      <c r="K20" s="134"/>
      <c r="L20" s="134"/>
      <c r="M20" s="134"/>
      <c r="N20" s="134"/>
      <c r="O20" s="134"/>
      <c r="P20" s="134"/>
      <c r="Q20" s="134"/>
      <c r="R20" s="134"/>
      <c r="S20" s="134"/>
      <c r="T20" s="134"/>
      <c r="U20" s="134"/>
      <c r="W20" s="8"/>
      <c r="X20" s="8"/>
      <c r="Y20" s="8"/>
      <c r="Z20" s="8"/>
      <c r="AA20" s="8"/>
      <c r="AB20" s="8"/>
      <c r="AC20" s="8"/>
      <c r="AD20" s="8"/>
      <c r="AE20" s="8"/>
      <c r="AF20" s="8"/>
      <c r="AG20" s="8"/>
      <c r="AH20" s="8"/>
      <c r="AI20" s="8"/>
      <c r="AJ20" s="8"/>
      <c r="AK20" s="8"/>
    </row>
    <row r="21" spans="2:43" ht="20.100000000000001" customHeight="1" x14ac:dyDescent="0.2">
      <c r="B21" s="102"/>
      <c r="C21" s="102"/>
      <c r="D21" s="102"/>
      <c r="E21" s="102"/>
      <c r="F21" s="103"/>
      <c r="G21" s="4" t="s">
        <v>51</v>
      </c>
      <c r="H21" s="100" t="s">
        <v>14</v>
      </c>
      <c r="I21" s="101"/>
      <c r="J21" s="104"/>
      <c r="K21" s="105"/>
      <c r="L21" s="105"/>
      <c r="M21" s="106"/>
      <c r="N21" s="100" t="s">
        <v>49</v>
      </c>
      <c r="O21" s="101"/>
      <c r="P21" s="156"/>
      <c r="Q21" s="157"/>
      <c r="R21" s="157"/>
      <c r="S21" s="157"/>
      <c r="T21" s="157"/>
      <c r="U21" s="157"/>
      <c r="W21" s="8"/>
      <c r="X21" s="8"/>
      <c r="Y21" s="8"/>
      <c r="Z21" s="8"/>
      <c r="AA21" s="8"/>
      <c r="AB21" s="8"/>
      <c r="AC21" s="8"/>
      <c r="AD21" s="8"/>
      <c r="AE21" s="8"/>
      <c r="AF21" s="8"/>
      <c r="AG21" s="8"/>
      <c r="AH21" s="8"/>
      <c r="AI21" s="8"/>
      <c r="AJ21" s="8"/>
      <c r="AK21" s="8"/>
    </row>
    <row r="22" spans="2:43" ht="10.15" customHeight="1" x14ac:dyDescent="0.2">
      <c r="W22" s="8"/>
      <c r="X22" s="8"/>
      <c r="Y22" s="8"/>
      <c r="Z22" s="8"/>
      <c r="AA22" s="8"/>
      <c r="AB22" s="8"/>
      <c r="AC22" s="8"/>
      <c r="AD22" s="8"/>
      <c r="AE22" s="8"/>
      <c r="AF22" s="8"/>
      <c r="AG22" s="8"/>
      <c r="AH22" s="8"/>
      <c r="AI22" s="8"/>
      <c r="AJ22" s="8"/>
      <c r="AK22" s="8"/>
    </row>
    <row r="23" spans="2:43" ht="84" customHeight="1" x14ac:dyDescent="0.2">
      <c r="B23" s="82" t="s">
        <v>78</v>
      </c>
      <c r="C23" s="83"/>
      <c r="D23" s="83"/>
      <c r="E23" s="83"/>
      <c r="F23" s="83"/>
      <c r="G23" s="83"/>
      <c r="H23" s="83"/>
      <c r="I23" s="83"/>
      <c r="J23" s="83"/>
      <c r="K23" s="83"/>
      <c r="L23" s="83"/>
      <c r="M23" s="83"/>
      <c r="N23" s="83"/>
      <c r="O23" s="83"/>
      <c r="P23" s="83"/>
      <c r="Q23" s="83"/>
      <c r="R23" s="83"/>
      <c r="S23" s="83"/>
      <c r="T23" s="83"/>
      <c r="U23" s="84"/>
      <c r="W23" s="8"/>
      <c r="X23" s="8"/>
      <c r="Y23" s="8"/>
      <c r="Z23" s="8"/>
      <c r="AA23" s="8"/>
      <c r="AB23" s="8"/>
      <c r="AC23" s="8"/>
      <c r="AD23" s="8"/>
      <c r="AE23" s="8"/>
      <c r="AF23" s="8"/>
      <c r="AG23" s="8"/>
      <c r="AH23" s="8"/>
      <c r="AI23" s="8"/>
      <c r="AJ23" s="8"/>
      <c r="AK23" s="8"/>
    </row>
    <row r="24" spans="2:43" ht="9.9499999999999993" customHeight="1" x14ac:dyDescent="0.2">
      <c r="W24" s="8"/>
      <c r="X24" s="8"/>
      <c r="Y24" s="8"/>
      <c r="Z24" s="8"/>
      <c r="AA24" s="8"/>
      <c r="AB24" s="8"/>
      <c r="AC24" s="8"/>
      <c r="AD24" s="8"/>
      <c r="AE24" s="8"/>
      <c r="AF24" s="8"/>
      <c r="AG24" s="8"/>
      <c r="AH24" s="8"/>
      <c r="AI24" s="8"/>
      <c r="AJ24" s="8"/>
      <c r="AK24" s="8"/>
    </row>
    <row r="25" spans="2:43" ht="20.100000000000001" customHeight="1" x14ac:dyDescent="0.2">
      <c r="B25" s="85" t="s">
        <v>79</v>
      </c>
      <c r="C25" s="86"/>
      <c r="D25" s="86"/>
      <c r="E25" s="86"/>
      <c r="F25" s="86"/>
      <c r="G25" s="86"/>
      <c r="H25" s="86"/>
      <c r="I25" s="86"/>
      <c r="J25" s="86"/>
      <c r="K25" s="86"/>
      <c r="L25" s="86"/>
      <c r="M25" s="86"/>
      <c r="N25" s="86"/>
      <c r="O25" s="86"/>
      <c r="P25" s="86"/>
      <c r="Q25" s="86"/>
      <c r="R25" s="86"/>
      <c r="S25" s="86"/>
      <c r="T25" s="86"/>
      <c r="U25" s="87"/>
      <c r="W25" s="8"/>
      <c r="X25" s="8"/>
      <c r="Y25" s="8"/>
      <c r="Z25" s="8"/>
      <c r="AA25" s="8"/>
      <c r="AB25" s="8"/>
      <c r="AC25" s="8"/>
      <c r="AD25" s="8"/>
      <c r="AE25" s="8"/>
      <c r="AF25" s="8"/>
      <c r="AG25" s="8"/>
    </row>
    <row r="26" spans="2:43" ht="20.100000000000001" customHeight="1" x14ac:dyDescent="0.2">
      <c r="B26" s="28" t="b">
        <v>0</v>
      </c>
      <c r="C26" s="129" t="s">
        <v>21</v>
      </c>
      <c r="D26" s="130"/>
      <c r="E26" s="130"/>
      <c r="F26" s="130"/>
      <c r="G26" s="130"/>
      <c r="H26" s="130"/>
      <c r="I26" s="130"/>
      <c r="J26" s="130"/>
      <c r="K26" s="130"/>
      <c r="L26" s="130"/>
      <c r="M26" s="130"/>
      <c r="N26" s="130"/>
      <c r="O26" s="130"/>
      <c r="P26" s="130"/>
      <c r="Q26" s="130"/>
      <c r="R26" s="130"/>
      <c r="S26" s="130"/>
      <c r="T26" s="130"/>
      <c r="U26" s="131"/>
      <c r="Z26" s="92"/>
      <c r="AA26" s="92"/>
      <c r="AB26" s="92"/>
      <c r="AC26" s="92"/>
      <c r="AD26" s="92"/>
      <c r="AE26" s="92"/>
      <c r="AF26" s="92"/>
      <c r="AG26" s="92"/>
      <c r="AH26" s="92"/>
      <c r="AI26" s="92"/>
      <c r="AJ26" s="92"/>
      <c r="AK26" s="92"/>
      <c r="AL26" s="92"/>
      <c r="AM26" s="92"/>
      <c r="AN26" s="92"/>
      <c r="AO26" s="92"/>
      <c r="AP26" s="92"/>
      <c r="AQ26" s="92"/>
    </row>
    <row r="27" spans="2:43" ht="20.100000000000001" customHeight="1" x14ac:dyDescent="0.2">
      <c r="B27" s="29" t="b">
        <v>0</v>
      </c>
      <c r="C27" s="88" t="s">
        <v>170</v>
      </c>
      <c r="D27" s="89"/>
      <c r="E27" s="89"/>
      <c r="F27" s="89"/>
      <c r="G27" s="89"/>
      <c r="H27" s="89"/>
      <c r="I27" s="89"/>
      <c r="J27" s="89"/>
      <c r="K27" s="89"/>
      <c r="L27" s="89"/>
      <c r="M27" s="89"/>
      <c r="N27" s="89"/>
      <c r="O27" s="89"/>
      <c r="P27" s="89"/>
      <c r="Q27" s="89"/>
      <c r="R27" s="89"/>
      <c r="S27" s="89"/>
      <c r="T27" s="89"/>
      <c r="U27" s="90"/>
      <c r="Z27" s="89"/>
      <c r="AA27" s="89"/>
      <c r="AB27" s="89"/>
      <c r="AC27" s="89"/>
      <c r="AD27" s="89"/>
      <c r="AE27" s="89"/>
      <c r="AF27" s="89"/>
      <c r="AG27" s="89"/>
      <c r="AH27" s="89"/>
      <c r="AI27" s="89"/>
      <c r="AJ27" s="89"/>
      <c r="AK27" s="89"/>
      <c r="AL27" s="89"/>
      <c r="AM27" s="89"/>
      <c r="AN27" s="89"/>
      <c r="AO27" s="89"/>
      <c r="AP27" s="89"/>
      <c r="AQ27" s="89"/>
    </row>
    <row r="28" spans="2:43" ht="20.100000000000001" customHeight="1" x14ac:dyDescent="0.2">
      <c r="B28" s="29" t="b">
        <v>0</v>
      </c>
      <c r="C28" s="91" t="s">
        <v>171</v>
      </c>
      <c r="D28" s="92"/>
      <c r="E28" s="92"/>
      <c r="F28" s="92"/>
      <c r="G28" s="92"/>
      <c r="H28" s="92"/>
      <c r="I28" s="92"/>
      <c r="J28" s="92"/>
      <c r="K28" s="92"/>
      <c r="L28" s="92"/>
      <c r="M28" s="92"/>
      <c r="N28" s="92"/>
      <c r="O28" s="92"/>
      <c r="P28" s="92"/>
      <c r="Q28" s="92"/>
      <c r="R28" s="92"/>
      <c r="S28" s="92"/>
      <c r="T28" s="92"/>
      <c r="U28" s="93"/>
      <c r="Z28" s="92"/>
      <c r="AA28" s="92"/>
      <c r="AB28" s="92"/>
      <c r="AC28" s="92"/>
      <c r="AD28" s="92"/>
      <c r="AE28" s="92"/>
      <c r="AF28" s="92"/>
      <c r="AG28" s="92"/>
      <c r="AH28" s="92"/>
      <c r="AI28" s="92"/>
      <c r="AJ28" s="92"/>
      <c r="AK28" s="92"/>
      <c r="AL28" s="92"/>
      <c r="AM28" s="92"/>
      <c r="AN28" s="92"/>
      <c r="AO28" s="92"/>
      <c r="AP28" s="92"/>
      <c r="AQ28" s="92"/>
    </row>
    <row r="29" spans="2:43" ht="20.100000000000001" customHeight="1" x14ac:dyDescent="0.2">
      <c r="B29" s="29" t="b">
        <v>0</v>
      </c>
      <c r="C29" s="88" t="s">
        <v>172</v>
      </c>
      <c r="D29" s="89"/>
      <c r="E29" s="89"/>
      <c r="F29" s="89"/>
      <c r="G29" s="89"/>
      <c r="H29" s="89"/>
      <c r="I29" s="89"/>
      <c r="J29" s="89"/>
      <c r="K29" s="89"/>
      <c r="L29" s="89"/>
      <c r="M29" s="89"/>
      <c r="N29" s="89"/>
      <c r="O29" s="89"/>
      <c r="P29" s="89"/>
      <c r="Q29" s="89"/>
      <c r="R29" s="89"/>
      <c r="S29" s="89"/>
      <c r="T29" s="89"/>
      <c r="U29" s="90"/>
      <c r="Z29" s="92"/>
      <c r="AA29" s="92"/>
      <c r="AB29" s="92"/>
      <c r="AC29" s="92"/>
      <c r="AD29" s="92"/>
      <c r="AE29" s="92"/>
      <c r="AF29" s="92"/>
      <c r="AG29" s="92"/>
      <c r="AH29" s="92"/>
      <c r="AI29" s="92"/>
      <c r="AJ29" s="92"/>
      <c r="AK29" s="92"/>
      <c r="AL29" s="92"/>
      <c r="AM29" s="92"/>
      <c r="AN29" s="92"/>
      <c r="AO29" s="92"/>
      <c r="AP29" s="92"/>
      <c r="AQ29" s="92"/>
    </row>
    <row r="30" spans="2:43" ht="20.100000000000001" customHeight="1" x14ac:dyDescent="0.2">
      <c r="B30" s="16"/>
      <c r="C30" s="91" t="s">
        <v>173</v>
      </c>
      <c r="D30" s="92"/>
      <c r="E30" s="92"/>
      <c r="F30" s="92"/>
      <c r="G30" s="92"/>
      <c r="H30" s="92"/>
      <c r="I30" s="92"/>
      <c r="J30" s="92"/>
      <c r="K30" s="92"/>
      <c r="L30" s="92"/>
      <c r="M30" s="92"/>
      <c r="N30" s="92"/>
      <c r="O30" s="92"/>
      <c r="P30" s="92"/>
      <c r="Q30" s="92"/>
      <c r="R30" s="92"/>
      <c r="S30" s="92"/>
      <c r="T30" s="92"/>
      <c r="U30" s="93"/>
      <c r="Z30" s="92"/>
      <c r="AA30" s="92"/>
      <c r="AB30" s="92"/>
      <c r="AC30" s="92"/>
      <c r="AD30" s="92"/>
      <c r="AE30" s="92"/>
      <c r="AF30" s="92"/>
      <c r="AG30" s="92"/>
      <c r="AH30" s="92"/>
      <c r="AI30" s="92"/>
      <c r="AJ30" s="92"/>
      <c r="AK30" s="92"/>
      <c r="AL30" s="92"/>
      <c r="AM30" s="92"/>
      <c r="AN30" s="92"/>
      <c r="AO30" s="92"/>
      <c r="AP30" s="92"/>
      <c r="AQ30" s="92"/>
    </row>
    <row r="31" spans="2:43" ht="20.100000000000001" customHeight="1" x14ac:dyDescent="0.2">
      <c r="B31" s="29" t="b">
        <v>0</v>
      </c>
      <c r="C31" s="94" t="s">
        <v>22</v>
      </c>
      <c r="D31" s="95"/>
      <c r="E31" s="95"/>
      <c r="F31" s="95"/>
      <c r="G31" s="95"/>
      <c r="H31" s="95"/>
      <c r="I31" s="95"/>
      <c r="J31" s="95"/>
      <c r="K31" s="95"/>
      <c r="L31" s="95"/>
      <c r="M31" s="95"/>
      <c r="N31" s="95"/>
      <c r="O31" s="95"/>
      <c r="P31" s="95"/>
      <c r="Q31" s="95"/>
      <c r="R31" s="95"/>
      <c r="S31" s="95"/>
      <c r="T31" s="95"/>
      <c r="U31" s="96"/>
      <c r="Z31" s="95"/>
      <c r="AA31" s="95"/>
      <c r="AB31" s="95"/>
      <c r="AC31" s="95"/>
      <c r="AD31" s="95"/>
      <c r="AE31" s="95"/>
      <c r="AF31" s="95"/>
      <c r="AG31" s="95"/>
      <c r="AH31" s="95"/>
      <c r="AI31" s="95"/>
      <c r="AJ31" s="95"/>
      <c r="AK31" s="95"/>
      <c r="AL31" s="95"/>
      <c r="AM31" s="95"/>
      <c r="AN31" s="95"/>
      <c r="AO31" s="95"/>
      <c r="AP31" s="95"/>
      <c r="AQ31" s="95"/>
    </row>
    <row r="32" spans="2:43" ht="20.100000000000001" customHeight="1" x14ac:dyDescent="0.2">
      <c r="B32" s="29" t="b">
        <v>0</v>
      </c>
      <c r="C32" s="119" t="s">
        <v>57</v>
      </c>
      <c r="D32" s="120"/>
      <c r="E32" s="120"/>
      <c r="F32" s="120"/>
      <c r="G32" s="120"/>
      <c r="H32" s="120"/>
      <c r="I32" s="120"/>
      <c r="J32" s="120"/>
      <c r="K32" s="120"/>
      <c r="L32" s="120"/>
      <c r="M32" s="120"/>
      <c r="N32" s="120"/>
      <c r="O32" s="120"/>
      <c r="P32" s="120"/>
      <c r="Q32" s="120"/>
      <c r="R32" s="120"/>
      <c r="S32" s="120"/>
      <c r="T32" s="120"/>
      <c r="U32" s="121"/>
      <c r="Z32" s="118"/>
      <c r="AA32" s="118"/>
      <c r="AB32" s="118"/>
      <c r="AC32" s="118"/>
      <c r="AD32" s="118"/>
      <c r="AE32" s="118"/>
      <c r="AF32" s="118"/>
      <c r="AG32" s="118"/>
      <c r="AH32" s="118"/>
      <c r="AI32" s="118"/>
      <c r="AJ32" s="118"/>
      <c r="AK32" s="118"/>
      <c r="AL32" s="118"/>
      <c r="AM32" s="118"/>
      <c r="AN32" s="118"/>
      <c r="AO32" s="118"/>
      <c r="AP32" s="118"/>
      <c r="AQ32" s="118"/>
    </row>
    <row r="33" spans="2:43" ht="20.100000000000001" customHeight="1" x14ac:dyDescent="0.2">
      <c r="B33" s="16"/>
      <c r="C33" s="122" t="s">
        <v>23</v>
      </c>
      <c r="D33" s="118"/>
      <c r="E33" s="118"/>
      <c r="F33" s="118"/>
      <c r="G33" s="118"/>
      <c r="H33" s="118"/>
      <c r="I33" s="118"/>
      <c r="J33" s="118"/>
      <c r="K33" s="118"/>
      <c r="L33" s="118"/>
      <c r="M33" s="118"/>
      <c r="N33" s="118"/>
      <c r="O33" s="118"/>
      <c r="P33" s="118"/>
      <c r="Q33" s="118"/>
      <c r="R33" s="118"/>
      <c r="S33" s="118"/>
      <c r="T33" s="118"/>
      <c r="U33" s="123"/>
      <c r="Y33" s="11"/>
      <c r="Z33" s="118"/>
      <c r="AA33" s="118"/>
      <c r="AB33" s="118"/>
      <c r="AC33" s="118"/>
      <c r="AD33" s="118"/>
      <c r="AE33" s="118"/>
      <c r="AF33" s="118"/>
      <c r="AG33" s="118"/>
      <c r="AH33" s="118"/>
      <c r="AI33" s="118"/>
      <c r="AJ33" s="118"/>
      <c r="AK33" s="118"/>
      <c r="AL33" s="118"/>
      <c r="AM33" s="118"/>
      <c r="AN33" s="118"/>
      <c r="AO33" s="118"/>
      <c r="AP33" s="118"/>
      <c r="AQ33" s="118"/>
    </row>
    <row r="34" spans="2:43" ht="20.100000000000001" customHeight="1" x14ac:dyDescent="0.2">
      <c r="B34" s="29" t="b">
        <v>0</v>
      </c>
      <c r="C34" s="91" t="s">
        <v>174</v>
      </c>
      <c r="D34" s="92"/>
      <c r="E34" s="92"/>
      <c r="F34" s="92"/>
      <c r="G34" s="92"/>
      <c r="H34" s="92"/>
      <c r="I34" s="92"/>
      <c r="J34" s="92"/>
      <c r="K34" s="92"/>
      <c r="L34" s="92"/>
      <c r="M34" s="92"/>
      <c r="N34" s="92"/>
      <c r="O34" s="92"/>
      <c r="P34" s="92"/>
      <c r="Q34" s="92"/>
      <c r="R34" s="92"/>
      <c r="S34" s="92"/>
      <c r="T34" s="92"/>
      <c r="U34" s="93"/>
      <c r="Z34" s="53"/>
      <c r="AA34" s="53"/>
      <c r="AB34" s="53"/>
      <c r="AC34" s="53"/>
      <c r="AD34" s="53"/>
      <c r="AE34" s="53"/>
      <c r="AF34" s="53"/>
      <c r="AG34" s="53"/>
      <c r="AH34" s="53"/>
      <c r="AI34" s="53"/>
      <c r="AJ34" s="53"/>
      <c r="AK34" s="53"/>
      <c r="AL34" s="53"/>
      <c r="AM34" s="53"/>
      <c r="AN34" s="53"/>
      <c r="AO34" s="53"/>
      <c r="AP34" s="53"/>
      <c r="AQ34" s="53"/>
    </row>
    <row r="35" spans="2:43" ht="20.100000000000001" customHeight="1" x14ac:dyDescent="0.2">
      <c r="B35" s="30" t="b">
        <v>0</v>
      </c>
      <c r="C35" s="126" t="s">
        <v>175</v>
      </c>
      <c r="D35" s="127"/>
      <c r="E35" s="127"/>
      <c r="F35" s="127"/>
      <c r="G35" s="127"/>
      <c r="H35" s="127"/>
      <c r="I35" s="127"/>
      <c r="J35" s="127"/>
      <c r="K35" s="127"/>
      <c r="L35" s="127"/>
      <c r="M35" s="127"/>
      <c r="N35" s="127"/>
      <c r="O35" s="127"/>
      <c r="P35" s="127"/>
      <c r="Q35" s="127"/>
      <c r="R35" s="127"/>
      <c r="S35" s="127"/>
      <c r="T35" s="127"/>
      <c r="U35" s="128"/>
    </row>
    <row r="36" spans="2:43" ht="20.100000000000001" customHeight="1" x14ac:dyDescent="0.2">
      <c r="C36" s="10"/>
      <c r="D36" s="10"/>
      <c r="E36" s="10"/>
      <c r="F36" s="10"/>
      <c r="G36" s="10"/>
      <c r="H36" s="10"/>
      <c r="I36" s="10"/>
      <c r="J36" s="10"/>
      <c r="K36" s="10"/>
      <c r="L36" s="10"/>
      <c r="M36" s="10"/>
      <c r="N36" s="10"/>
      <c r="O36" s="10"/>
      <c r="P36" s="10"/>
      <c r="Q36" s="10"/>
      <c r="R36" s="10"/>
      <c r="S36" s="10"/>
      <c r="T36" s="10"/>
    </row>
    <row r="37" spans="2:43" ht="20.100000000000001" customHeight="1" x14ac:dyDescent="0.2">
      <c r="B37" s="150" t="s">
        <v>28</v>
      </c>
      <c r="C37" s="153" t="s">
        <v>59</v>
      </c>
      <c r="D37" s="153"/>
      <c r="E37" s="153" t="s">
        <v>29</v>
      </c>
      <c r="F37" s="153"/>
      <c r="G37" s="97" t="s">
        <v>60</v>
      </c>
      <c r="H37" s="98"/>
      <c r="I37" s="97" t="s">
        <v>61</v>
      </c>
      <c r="J37" s="99"/>
      <c r="K37" s="7"/>
      <c r="L37" s="23" t="s">
        <v>25</v>
      </c>
      <c r="M37" s="24"/>
      <c r="N37" s="24"/>
      <c r="O37" s="24"/>
      <c r="P37" s="24"/>
      <c r="Q37" s="80" t="s">
        <v>63</v>
      </c>
      <c r="R37" s="81"/>
      <c r="S37" s="81"/>
      <c r="T37" s="81"/>
      <c r="U37" s="81"/>
    </row>
    <row r="38" spans="2:43" ht="20.100000000000001" customHeight="1" x14ac:dyDescent="0.2">
      <c r="B38" s="151"/>
      <c r="C38" s="124"/>
      <c r="D38" s="116"/>
      <c r="E38" s="112"/>
      <c r="F38" s="116"/>
      <c r="G38" s="112"/>
      <c r="H38" s="113"/>
      <c r="I38" s="112"/>
      <c r="J38" s="116"/>
      <c r="K38" s="20"/>
      <c r="L38" s="10" t="s">
        <v>86</v>
      </c>
      <c r="M38" s="14"/>
      <c r="N38" s="14"/>
      <c r="O38" s="14"/>
      <c r="P38" s="14"/>
      <c r="Q38" s="14"/>
      <c r="R38" s="21"/>
      <c r="S38" s="21"/>
      <c r="T38" s="21"/>
      <c r="U38" s="21"/>
    </row>
    <row r="39" spans="2:43" ht="20.100000000000001" customHeight="1" x14ac:dyDescent="0.2">
      <c r="B39" s="152"/>
      <c r="C39" s="114"/>
      <c r="D39" s="117"/>
      <c r="E39" s="114"/>
      <c r="F39" s="117"/>
      <c r="G39" s="114"/>
      <c r="H39" s="115"/>
      <c r="I39" s="114"/>
      <c r="J39" s="117"/>
      <c r="K39" s="22"/>
      <c r="L39" s="125" t="s">
        <v>62</v>
      </c>
      <c r="M39" s="125"/>
      <c r="N39" s="125"/>
      <c r="O39" s="125"/>
      <c r="P39" s="125"/>
      <c r="Q39" s="125"/>
      <c r="R39" s="125"/>
      <c r="S39" s="125"/>
      <c r="T39" s="125"/>
      <c r="U39" s="125"/>
    </row>
    <row r="40" spans="2:43" ht="20.100000000000001" customHeight="1" x14ac:dyDescent="0.2"/>
    <row r="41" spans="2:43" ht="20.100000000000001" customHeight="1" x14ac:dyDescent="0.2">
      <c r="B41" s="107" t="s">
        <v>133</v>
      </c>
      <c r="C41" s="107"/>
      <c r="D41" s="107"/>
      <c r="E41" s="107"/>
      <c r="F41" s="107"/>
      <c r="G41" s="107"/>
      <c r="H41" s="107"/>
      <c r="I41" s="107"/>
      <c r="J41" s="107"/>
      <c r="K41" s="107"/>
      <c r="L41" s="107"/>
      <c r="M41" s="107"/>
      <c r="N41" s="107"/>
      <c r="O41" s="107"/>
      <c r="P41" s="107"/>
      <c r="Q41" s="107"/>
      <c r="R41" s="107"/>
      <c r="S41" s="107"/>
      <c r="T41" s="107"/>
      <c r="U41" s="107"/>
    </row>
    <row r="42" spans="2:43" ht="20.100000000000001" customHeight="1" x14ac:dyDescent="0.2">
      <c r="B42" s="107"/>
      <c r="C42" s="107"/>
      <c r="D42" s="107"/>
      <c r="E42" s="107"/>
      <c r="F42" s="107"/>
      <c r="G42" s="107"/>
      <c r="H42" s="107"/>
      <c r="I42" s="107"/>
      <c r="J42" s="107"/>
      <c r="K42" s="107"/>
      <c r="L42" s="107"/>
      <c r="M42" s="107"/>
      <c r="N42" s="107"/>
      <c r="O42" s="107"/>
      <c r="P42" s="107"/>
      <c r="Q42" s="107"/>
      <c r="R42" s="107"/>
      <c r="S42" s="107"/>
      <c r="T42" s="107"/>
      <c r="U42" s="107"/>
    </row>
    <row r="43" spans="2:43" s="42" customFormat="1" ht="41.25" customHeight="1" x14ac:dyDescent="0.15">
      <c r="B43" s="40" t="s">
        <v>139</v>
      </c>
      <c r="C43" s="41"/>
      <c r="D43" s="41"/>
      <c r="E43" s="41"/>
      <c r="F43" s="41"/>
      <c r="G43" s="41"/>
      <c r="H43" s="41"/>
      <c r="I43" s="41"/>
      <c r="J43" s="41"/>
      <c r="K43" s="41"/>
      <c r="L43" s="41"/>
      <c r="M43" s="41"/>
      <c r="N43" s="41"/>
      <c r="O43" s="41"/>
      <c r="P43" s="41"/>
      <c r="Q43" s="41"/>
      <c r="R43" s="41"/>
      <c r="S43" s="41"/>
      <c r="T43" s="41"/>
      <c r="U43" s="41"/>
    </row>
    <row r="44" spans="2:43" ht="20.100000000000001" customHeight="1" x14ac:dyDescent="0.2">
      <c r="C44" s="71" t="s">
        <v>135</v>
      </c>
      <c r="D44" s="72"/>
      <c r="E44" s="72"/>
      <c r="F44" s="72"/>
      <c r="G44" s="72"/>
      <c r="H44" s="72"/>
      <c r="I44" s="72"/>
      <c r="J44" s="72"/>
      <c r="K44" s="73"/>
      <c r="L44" s="47" t="s">
        <v>131</v>
      </c>
      <c r="M44" s="47"/>
      <c r="N44" s="47"/>
      <c r="O44" s="47"/>
      <c r="P44" s="47" t="s">
        <v>132</v>
      </c>
      <c r="Q44" s="47"/>
      <c r="R44" s="47"/>
      <c r="S44" s="47"/>
    </row>
    <row r="45" spans="2:43" ht="20.100000000000001" customHeight="1" x14ac:dyDescent="0.2">
      <c r="C45" s="108" t="str">
        <f>IF(M16="","",M16)</f>
        <v/>
      </c>
      <c r="D45" s="72"/>
      <c r="E45" s="72"/>
      <c r="F45" s="73"/>
      <c r="G45" s="15" t="s">
        <v>55</v>
      </c>
      <c r="H45" s="108" t="str">
        <f>IF(R16="","",R16)</f>
        <v/>
      </c>
      <c r="I45" s="72"/>
      <c r="J45" s="72"/>
      <c r="K45" s="73"/>
      <c r="L45" s="109">
        <f>'駅名（station name）'!N2</f>
        <v>0</v>
      </c>
      <c r="M45" s="110"/>
      <c r="N45" s="110"/>
      <c r="O45" s="111"/>
      <c r="P45" s="109">
        <f>'駅名（station name）'!O2</f>
        <v>0</v>
      </c>
      <c r="Q45" s="110"/>
      <c r="R45" s="110"/>
      <c r="S45" s="111"/>
    </row>
    <row r="46" spans="2:43" ht="20.100000000000001" customHeight="1" x14ac:dyDescent="0.2">
      <c r="C46" s="108" t="str">
        <f>IF(M17="","",M17)</f>
        <v/>
      </c>
      <c r="D46" s="72"/>
      <c r="E46" s="72"/>
      <c r="F46" s="73"/>
      <c r="G46" s="15" t="s">
        <v>55</v>
      </c>
      <c r="H46" s="108" t="str">
        <f>IF(R17="","",R17)</f>
        <v/>
      </c>
      <c r="I46" s="72"/>
      <c r="J46" s="72"/>
      <c r="K46" s="73"/>
      <c r="L46" s="109">
        <f>'駅名（station name）'!N3</f>
        <v>0</v>
      </c>
      <c r="M46" s="110"/>
      <c r="N46" s="110"/>
      <c r="O46" s="111"/>
      <c r="P46" s="109">
        <f>'駅名（station name）'!O3</f>
        <v>0</v>
      </c>
      <c r="Q46" s="110"/>
      <c r="R46" s="110"/>
      <c r="S46" s="111"/>
    </row>
    <row r="47" spans="2:43" ht="20.100000000000001" customHeight="1" thickBot="1" x14ac:dyDescent="0.25">
      <c r="C47" s="198" t="str">
        <f>IF(M18="","",M18)</f>
        <v/>
      </c>
      <c r="D47" s="199"/>
      <c r="E47" s="199"/>
      <c r="F47" s="200"/>
      <c r="G47" s="35" t="s">
        <v>55</v>
      </c>
      <c r="H47" s="198" t="str">
        <f>IF(R18="","",R18)</f>
        <v/>
      </c>
      <c r="I47" s="199"/>
      <c r="J47" s="199"/>
      <c r="K47" s="200"/>
      <c r="L47" s="201">
        <f>'駅名（station name）'!N4</f>
        <v>0</v>
      </c>
      <c r="M47" s="202"/>
      <c r="N47" s="202"/>
      <c r="O47" s="203"/>
      <c r="P47" s="201">
        <f>'駅名（station name）'!O4</f>
        <v>0</v>
      </c>
      <c r="Q47" s="202"/>
      <c r="R47" s="202"/>
      <c r="S47" s="203"/>
    </row>
    <row r="48" spans="2:43" ht="20.100000000000001" customHeight="1" thickTop="1" x14ac:dyDescent="0.2">
      <c r="C48" s="34"/>
      <c r="D48" s="3"/>
      <c r="E48" s="3"/>
      <c r="F48" s="3"/>
      <c r="G48" s="48"/>
      <c r="H48" s="48"/>
      <c r="I48" s="48"/>
      <c r="J48" s="194" t="s">
        <v>12</v>
      </c>
      <c r="K48" s="195"/>
      <c r="L48" s="188">
        <f>SUM(L45:O47)</f>
        <v>0</v>
      </c>
      <c r="M48" s="189"/>
      <c r="N48" s="189"/>
      <c r="O48" s="190"/>
      <c r="P48" s="188">
        <f>SUM(P45:S47)</f>
        <v>0</v>
      </c>
      <c r="Q48" s="189"/>
      <c r="R48" s="189"/>
      <c r="S48" s="190"/>
    </row>
    <row r="49" spans="2:21" ht="20.100000000000001" customHeight="1" thickBot="1" x14ac:dyDescent="0.25">
      <c r="C49" s="36"/>
      <c r="D49" s="37"/>
      <c r="E49" s="37"/>
      <c r="F49" s="37"/>
      <c r="G49" s="49"/>
      <c r="H49" s="196" t="s">
        <v>134</v>
      </c>
      <c r="I49" s="196"/>
      <c r="J49" s="196"/>
      <c r="K49" s="197"/>
      <c r="L49" s="191" t="str">
        <f>IF($B$13,IF($T$12&lt;'駅名（station name）'!$F$8,'駅名（station name）'!$E$9,'駅名（station name）'!$F$9),IF($B$12,IF($T$12&lt;'駅名（station name）'!$F$11,IF($T$12&lt;25,0,'駅名（station name）'!$E$12),'駅名（station name）'!$F$12),"団体種別を選んでください。"))</f>
        <v>団体種別を選んでください。</v>
      </c>
      <c r="M49" s="192"/>
      <c r="N49" s="192"/>
      <c r="O49" s="192"/>
      <c r="P49" s="192"/>
      <c r="Q49" s="192"/>
      <c r="R49" s="192"/>
      <c r="S49" s="193"/>
    </row>
    <row r="50" spans="2:21" ht="20.100000000000001" customHeight="1" thickBot="1" x14ac:dyDescent="0.25">
      <c r="C50" s="38"/>
      <c r="D50" s="39"/>
      <c r="E50" s="39"/>
      <c r="F50" s="39"/>
      <c r="G50" s="186" t="s">
        <v>136</v>
      </c>
      <c r="H50" s="186"/>
      <c r="I50" s="186"/>
      <c r="J50" s="186"/>
      <c r="K50" s="187"/>
      <c r="L50" s="181">
        <f>IFERROR(ROUNDUP((L48*(1-$L$49)),-1),0)</f>
        <v>0</v>
      </c>
      <c r="M50" s="182"/>
      <c r="N50" s="182"/>
      <c r="O50" s="183"/>
      <c r="P50" s="184">
        <f>IFERROR(ROUNDUP((P48*(1-$L$49)),-1),0)</f>
        <v>0</v>
      </c>
      <c r="Q50" s="182"/>
      <c r="R50" s="182"/>
      <c r="S50" s="185"/>
    </row>
    <row r="51" spans="2:21" s="5" customFormat="1" ht="41.25" customHeight="1" x14ac:dyDescent="0.15">
      <c r="B51" s="45"/>
      <c r="C51" s="43" t="s">
        <v>138</v>
      </c>
      <c r="D51" s="41"/>
      <c r="E51" s="41"/>
      <c r="F51" s="41"/>
      <c r="G51" s="41"/>
      <c r="H51" s="41"/>
      <c r="I51" s="41"/>
      <c r="J51" s="41"/>
      <c r="K51" s="41"/>
      <c r="L51" s="41"/>
      <c r="M51" s="41"/>
      <c r="N51" s="41"/>
      <c r="O51" s="41"/>
      <c r="P51" s="41"/>
      <c r="Q51" s="41"/>
      <c r="R51" s="41"/>
      <c r="S51" s="41"/>
      <c r="T51" s="41"/>
      <c r="U51" s="41"/>
    </row>
    <row r="52" spans="2:21" s="5" customFormat="1" ht="20.100000000000001" customHeight="1" x14ac:dyDescent="0.2">
      <c r="B52" s="7"/>
      <c r="C52" s="5" t="s">
        <v>137</v>
      </c>
    </row>
    <row r="53" spans="2:21" s="5" customFormat="1" ht="20.100000000000001" customHeight="1" x14ac:dyDescent="0.2">
      <c r="B53" s="7" t="s">
        <v>136</v>
      </c>
      <c r="C53" s="7"/>
      <c r="D53" s="7"/>
      <c r="G53" s="7" t="s">
        <v>8</v>
      </c>
      <c r="H53" s="7"/>
      <c r="J53" s="7" t="s">
        <v>118</v>
      </c>
      <c r="K53" s="7"/>
      <c r="L53" s="7"/>
      <c r="N53" s="7" t="s">
        <v>145</v>
      </c>
      <c r="R53" s="7" t="s">
        <v>149</v>
      </c>
    </row>
    <row r="54" spans="2:21" s="5" customFormat="1" ht="20.100000000000001" customHeight="1" x14ac:dyDescent="0.2">
      <c r="J54" s="7"/>
      <c r="K54" s="7"/>
      <c r="L54" s="7"/>
    </row>
    <row r="55" spans="2:21" s="5" customFormat="1" ht="20.100000000000001" customHeight="1" x14ac:dyDescent="0.2">
      <c r="B55" s="204">
        <f>L50</f>
        <v>0</v>
      </c>
      <c r="C55" s="204"/>
      <c r="D55" s="204"/>
      <c r="E55" s="7" t="s">
        <v>140</v>
      </c>
      <c r="F55" s="5" t="s">
        <v>141</v>
      </c>
      <c r="G55" s="208">
        <f>J12+N12+P12+R12</f>
        <v>0</v>
      </c>
      <c r="H55" s="208"/>
      <c r="I55" s="7" t="s">
        <v>142</v>
      </c>
      <c r="J55" s="208">
        <f>IF(L49&lt;&gt;0,IF(G55&gt;=IF($T$12&gt;'駅名（station name）'!$G$8,'駅名（station name）'!$H$9,'駅名（station name）'!$H$8),IF($T$12&gt;'駅名（station name）'!$G$8,'駅名（station name）'!$H$9,'駅名（station name）'!$H$8),G55),0)</f>
        <v>0</v>
      </c>
      <c r="K55" s="208"/>
      <c r="L55" s="5" t="s">
        <v>143</v>
      </c>
      <c r="M55" s="5" t="s">
        <v>144</v>
      </c>
      <c r="N55" s="204">
        <f>B55*(G55-J55)</f>
        <v>0</v>
      </c>
      <c r="O55" s="204"/>
      <c r="P55" s="204"/>
      <c r="R55" s="207">
        <f>IFERROR(N55/(J12+N12+P12+R12),0)</f>
        <v>0</v>
      </c>
      <c r="S55" s="207"/>
      <c r="T55" s="207"/>
    </row>
    <row r="56" spans="2:21" s="5" customFormat="1" ht="20.100000000000001" customHeight="1" x14ac:dyDescent="0.2">
      <c r="B56" s="44"/>
      <c r="C56" s="44"/>
      <c r="D56" s="44"/>
      <c r="E56" s="7"/>
      <c r="I56" s="7"/>
      <c r="N56" s="44"/>
      <c r="O56" s="44"/>
      <c r="P56" s="44"/>
      <c r="R56" s="46"/>
      <c r="S56" s="46"/>
      <c r="T56" s="46"/>
    </row>
    <row r="57" spans="2:21" s="5" customFormat="1" ht="20.100000000000001" customHeight="1" x14ac:dyDescent="0.2">
      <c r="B57" s="7"/>
      <c r="C57" s="5" t="s">
        <v>146</v>
      </c>
    </row>
    <row r="58" spans="2:21" s="5" customFormat="1" ht="20.100000000000001" customHeight="1" x14ac:dyDescent="0.2">
      <c r="B58" s="7" t="s">
        <v>136</v>
      </c>
      <c r="C58" s="7"/>
      <c r="D58" s="7"/>
      <c r="G58" s="7" t="s">
        <v>8</v>
      </c>
      <c r="H58" s="7"/>
      <c r="J58" s="7" t="s">
        <v>118</v>
      </c>
      <c r="K58" s="7"/>
      <c r="L58" s="7"/>
      <c r="N58" s="7" t="s">
        <v>145</v>
      </c>
      <c r="R58" s="7" t="s">
        <v>149</v>
      </c>
    </row>
    <row r="59" spans="2:21" s="5" customFormat="1" ht="20.100000000000001" customHeight="1" x14ac:dyDescent="0.2">
      <c r="J59" s="7"/>
      <c r="K59" s="7"/>
      <c r="L59" s="7"/>
    </row>
    <row r="60" spans="2:21" s="5" customFormat="1" ht="20.100000000000001" customHeight="1" x14ac:dyDescent="0.2">
      <c r="B60" s="204">
        <f>P50</f>
        <v>0</v>
      </c>
      <c r="C60" s="204"/>
      <c r="D60" s="204"/>
      <c r="E60" s="7" t="s">
        <v>140</v>
      </c>
      <c r="F60" s="5" t="s">
        <v>141</v>
      </c>
      <c r="G60" s="208">
        <f>L12</f>
        <v>0</v>
      </c>
      <c r="H60" s="208"/>
      <c r="I60" s="7" t="s">
        <v>142</v>
      </c>
      <c r="J60" s="208">
        <f>IF(L49&lt;&gt;0,IF($T$12&gt;'駅名（station name）'!$G$8,'駅名（station name）'!$H$9,'駅名（station name）'!$H$8)-J55,0)</f>
        <v>2</v>
      </c>
      <c r="K60" s="208"/>
      <c r="L60" s="5" t="s">
        <v>143</v>
      </c>
      <c r="M60" s="5" t="s">
        <v>144</v>
      </c>
      <c r="N60" s="204">
        <f>B60*(G60-J60)</f>
        <v>0</v>
      </c>
      <c r="O60" s="204"/>
      <c r="P60" s="204"/>
      <c r="R60" s="207">
        <f>IFERROR(N60/L12,0)</f>
        <v>0</v>
      </c>
      <c r="S60" s="207"/>
      <c r="T60" s="207"/>
    </row>
    <row r="61" spans="2:21" s="5" customFormat="1" ht="20.100000000000001" customHeight="1" x14ac:dyDescent="0.2"/>
    <row r="62" spans="2:21" s="5" customFormat="1" ht="20.100000000000001" customHeight="1" x14ac:dyDescent="0.2">
      <c r="B62" s="7" t="s">
        <v>147</v>
      </c>
    </row>
    <row r="63" spans="2:21" s="5" customFormat="1" ht="20.100000000000001" customHeight="1" x14ac:dyDescent="0.2">
      <c r="J63" s="205">
        <f>B64+F64</f>
        <v>0</v>
      </c>
      <c r="K63" s="205"/>
      <c r="L63" s="205"/>
      <c r="M63" s="205"/>
      <c r="N63" s="205"/>
      <c r="O63" s="205"/>
      <c r="P63" s="205"/>
      <c r="Q63" s="205"/>
      <c r="R63" s="205"/>
    </row>
    <row r="64" spans="2:21" s="5" customFormat="1" ht="20.100000000000001" customHeight="1" thickBot="1" x14ac:dyDescent="0.25">
      <c r="B64" s="204">
        <f>N55</f>
        <v>0</v>
      </c>
      <c r="C64" s="204"/>
      <c r="D64" s="204"/>
      <c r="E64" s="5" t="s">
        <v>148</v>
      </c>
      <c r="F64" s="204">
        <f>N60</f>
        <v>0</v>
      </c>
      <c r="G64" s="204"/>
      <c r="H64" s="204"/>
      <c r="I64" s="5" t="s">
        <v>144</v>
      </c>
      <c r="J64" s="206"/>
      <c r="K64" s="206"/>
      <c r="L64" s="206"/>
      <c r="M64" s="206"/>
      <c r="N64" s="206"/>
      <c r="O64" s="206"/>
      <c r="P64" s="206"/>
      <c r="Q64" s="206"/>
      <c r="R64" s="206"/>
    </row>
    <row r="65" spans="2:21" s="5" customFormat="1" ht="20.100000000000001" customHeight="1" thickTop="1" x14ac:dyDescent="0.4">
      <c r="B65" s="44"/>
      <c r="C65" s="44"/>
      <c r="D65" s="44"/>
      <c r="F65" s="44"/>
      <c r="G65" s="44"/>
      <c r="H65" s="44"/>
      <c r="J65" s="50"/>
      <c r="K65" s="50"/>
      <c r="L65" s="50"/>
      <c r="M65" s="50"/>
      <c r="N65" s="50"/>
      <c r="O65" s="50"/>
      <c r="P65" s="50"/>
      <c r="Q65" s="50"/>
      <c r="R65" s="50"/>
    </row>
    <row r="66" spans="2:21" s="5" customFormat="1" ht="20.100000000000001" customHeight="1" thickBot="1" x14ac:dyDescent="0.45">
      <c r="B66" s="52" t="s">
        <v>150</v>
      </c>
      <c r="C66" s="44"/>
      <c r="D66" s="44"/>
      <c r="F66" s="44"/>
      <c r="G66" s="44"/>
      <c r="H66" s="44"/>
      <c r="J66" s="50"/>
      <c r="K66" s="50"/>
      <c r="L66" s="50"/>
      <c r="M66" s="50"/>
      <c r="N66" s="50"/>
      <c r="O66" s="50"/>
      <c r="P66" s="50"/>
      <c r="Q66" s="50"/>
      <c r="R66" s="50"/>
    </row>
    <row r="67" spans="2:21" s="5" customFormat="1" ht="123" customHeight="1" thickBot="1" x14ac:dyDescent="0.25">
      <c r="B67" s="64" t="str">
        <f>IF(OR(R55&gt;820,R60&gt;410),"一日乗車券をご利用いただいた方が安くなる可能性があります。(大人820円・小児410円)"&amp;CHAR(10)&amp;"","")&amp;IF(ISBLANK(R2),"申込年月日を入力してください。"&amp;CHAR(10)&amp;"","")&amp;IF(ISBLANK(B7),"領収書が必要な場合は宛名を入力してください。"&amp;CHAR(10)&amp;"","")&amp;IF(AND(ISBLANK(G4),ISBLANK(K8)),"電話番号を入力してください。"&amp;CHAR(10)&amp;"","")&amp;IF(AND(ISBLANK(N4),ISBLANK(Q8)),"メールアドレスを入力してください。"&amp;CHAR(10)&amp;"","")&amp;IF(OR(ISBLANK(B21),ISBLANK(J21)),"緊急時連絡先を入力してください。電話は必須です。"&amp;CHAR(10)&amp;"","")&amp;IF(AND(B26,B27,B28,B29,B31,B32,B34),"","1ページ目の注意事項を確認して同意してください。"&amp;CHAR(10)&amp;"")&amp;IF(OR(B17,B18),"","乗車券購入駅を選択してください。"&amp;CHAR(10)&amp;"")&amp;IF(AND(L12&gt;0,B12),"幼児を含む団体は、普通乗車券または回数乗車券をご利用いただいたほうが安くなることがあります。どちらの乗車券でも大人1人につき幼児は2名まで無料で乗車できますが、2名を超える分は別途小児用の乗車券が必要です。普通乗車券の事前発売はございません。有効期限など詳しくはホームページをご確認ください。"&amp;CHAR(10)&amp;"","")</f>
        <v xml:space="preserve">申込年月日を入力してください。
領収書が必要な場合は宛名を入力してください。
電話番号を入力してください。
メールアドレスを入力してください。
緊急時連絡先を入力してください。電話は必須です。
1ページ目の注意事項を確認して同意してください。
乗車券購入駅を選択してください。
</v>
      </c>
      <c r="C67" s="65"/>
      <c r="D67" s="65"/>
      <c r="E67" s="65"/>
      <c r="F67" s="65"/>
      <c r="G67" s="65"/>
      <c r="H67" s="65"/>
      <c r="I67" s="65"/>
      <c r="J67" s="65"/>
      <c r="K67" s="65"/>
      <c r="L67" s="65"/>
      <c r="M67" s="65"/>
      <c r="N67" s="65"/>
      <c r="O67" s="65"/>
      <c r="P67" s="65"/>
      <c r="Q67" s="65"/>
      <c r="R67" s="65"/>
      <c r="S67" s="65"/>
      <c r="T67" s="65"/>
      <c r="U67" s="66"/>
    </row>
    <row r="68" spans="2:21" s="5" customFormat="1" ht="20.100000000000001" customHeight="1" x14ac:dyDescent="0.2">
      <c r="B68" s="51"/>
      <c r="C68" s="51"/>
      <c r="D68" s="51"/>
      <c r="E68" s="51"/>
      <c r="F68" s="51"/>
      <c r="G68" s="51"/>
      <c r="H68" s="51"/>
      <c r="I68" s="51"/>
      <c r="J68" s="51"/>
      <c r="K68" s="51"/>
      <c r="L68" s="51"/>
      <c r="M68" s="51"/>
      <c r="N68" s="51"/>
      <c r="O68" s="51"/>
      <c r="P68" s="51"/>
      <c r="Q68" s="51"/>
      <c r="R68" s="51"/>
      <c r="S68" s="51"/>
      <c r="T68" s="51"/>
      <c r="U68" s="51"/>
    </row>
    <row r="69" spans="2:21" s="5" customFormat="1" ht="20.100000000000001" customHeight="1" x14ac:dyDescent="0.2"/>
    <row r="70" spans="2:21" s="5" customFormat="1" ht="20.100000000000001" customHeight="1" x14ac:dyDescent="0.2"/>
    <row r="71" spans="2:21" ht="20.100000000000001" customHeight="1" x14ac:dyDescent="0.2"/>
    <row r="72" spans="2:21" ht="20.100000000000001" customHeight="1" x14ac:dyDescent="0.2"/>
    <row r="73" spans="2:21" ht="20.100000000000001" customHeight="1" x14ac:dyDescent="0.2"/>
    <row r="74" spans="2:21" ht="20.100000000000001" customHeight="1" x14ac:dyDescent="0.2"/>
    <row r="75" spans="2:21" ht="20.100000000000001" customHeight="1" x14ac:dyDescent="0.2"/>
    <row r="76" spans="2:21" ht="20.100000000000001" customHeight="1" x14ac:dyDescent="0.2"/>
    <row r="77" spans="2:21" ht="20.100000000000001" customHeight="1" x14ac:dyDescent="0.2"/>
    <row r="78" spans="2:21" ht="20.100000000000001" customHeight="1" x14ac:dyDescent="0.2"/>
    <row r="79" spans="2:21" ht="20.100000000000001" customHeight="1" x14ac:dyDescent="0.2"/>
    <row r="80" spans="2:21"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sheetData>
  <sheetProtection sheet="1" selectLockedCells="1"/>
  <protectedRanges>
    <protectedRange sqref="J12:S13 J7:U7 K8:N8 Q8:U8 B7:H8 F3:U3 G4:K4 N4:U4 R2:U2 B12 B13 B17 B18 G18:I18 G17:I17 G16:I16 J16:L16 J17:L17 J18:L18 M18:P18 M17:P17 M16:P16 R16:U16 R17:U17" name="編集範囲"/>
  </protectedRanges>
  <mergeCells count="122">
    <mergeCell ref="B64:D64"/>
    <mergeCell ref="F64:H64"/>
    <mergeCell ref="J63:R64"/>
    <mergeCell ref="R60:T60"/>
    <mergeCell ref="B60:D60"/>
    <mergeCell ref="G60:H60"/>
    <mergeCell ref="J60:K60"/>
    <mergeCell ref="N60:P60"/>
    <mergeCell ref="B55:D55"/>
    <mergeCell ref="N55:P55"/>
    <mergeCell ref="J55:K55"/>
    <mergeCell ref="G55:H55"/>
    <mergeCell ref="R55:T55"/>
    <mergeCell ref="L50:O50"/>
    <mergeCell ref="P50:S50"/>
    <mergeCell ref="G50:K50"/>
    <mergeCell ref="L48:O48"/>
    <mergeCell ref="P48:S48"/>
    <mergeCell ref="L49:S49"/>
    <mergeCell ref="J48:K48"/>
    <mergeCell ref="H49:K49"/>
    <mergeCell ref="C46:F46"/>
    <mergeCell ref="C47:F47"/>
    <mergeCell ref="H46:K46"/>
    <mergeCell ref="H47:K47"/>
    <mergeCell ref="L46:O46"/>
    <mergeCell ref="L47:O47"/>
    <mergeCell ref="P46:S46"/>
    <mergeCell ref="P47:S47"/>
    <mergeCell ref="T11:U11"/>
    <mergeCell ref="J12:K13"/>
    <mergeCell ref="O2:Q2"/>
    <mergeCell ref="J16:L16"/>
    <mergeCell ref="G4:K4"/>
    <mergeCell ref="L4:M4"/>
    <mergeCell ref="N4:U4"/>
    <mergeCell ref="K8:N8"/>
    <mergeCell ref="O8:P8"/>
    <mergeCell ref="R16:U16"/>
    <mergeCell ref="M16:P16"/>
    <mergeCell ref="B10:H11"/>
    <mergeCell ref="R12:S13"/>
    <mergeCell ref="L11:M11"/>
    <mergeCell ref="N11:O11"/>
    <mergeCell ref="P11:Q11"/>
    <mergeCell ref="R11:S11"/>
    <mergeCell ref="B15:E16"/>
    <mergeCell ref="B1:U1"/>
    <mergeCell ref="Q8:U8"/>
    <mergeCell ref="J7:U7"/>
    <mergeCell ref="J6:U6"/>
    <mergeCell ref="J10:U10"/>
    <mergeCell ref="F3:U3"/>
    <mergeCell ref="R2:U2"/>
    <mergeCell ref="B3:E4"/>
    <mergeCell ref="B37:B39"/>
    <mergeCell ref="C37:D37"/>
    <mergeCell ref="E37:F37"/>
    <mergeCell ref="J11:K11"/>
    <mergeCell ref="P21:U21"/>
    <mergeCell ref="N21:O21"/>
    <mergeCell ref="J17:L17"/>
    <mergeCell ref="J18:L18"/>
    <mergeCell ref="R17:U17"/>
    <mergeCell ref="R18:U18"/>
    <mergeCell ref="T12:U13"/>
    <mergeCell ref="L12:M13"/>
    <mergeCell ref="N12:O13"/>
    <mergeCell ref="P12:Q13"/>
    <mergeCell ref="C17:E17"/>
    <mergeCell ref="C18:E18"/>
    <mergeCell ref="Z26:AQ26"/>
    <mergeCell ref="C26:U26"/>
    <mergeCell ref="Z27:AQ27"/>
    <mergeCell ref="Z28:AQ28"/>
    <mergeCell ref="Z29:AQ29"/>
    <mergeCell ref="Z30:AQ30"/>
    <mergeCell ref="M17:P17"/>
    <mergeCell ref="M18:P18"/>
    <mergeCell ref="M15:U15"/>
    <mergeCell ref="J15:L15"/>
    <mergeCell ref="G15:I15"/>
    <mergeCell ref="G16:I16"/>
    <mergeCell ref="G17:I17"/>
    <mergeCell ref="G18:I18"/>
    <mergeCell ref="B20:U20"/>
    <mergeCell ref="Z31:AQ31"/>
    <mergeCell ref="G38:H39"/>
    <mergeCell ref="I38:J39"/>
    <mergeCell ref="Z32:AQ32"/>
    <mergeCell ref="Z33:AQ33"/>
    <mergeCell ref="C32:U32"/>
    <mergeCell ref="C33:U33"/>
    <mergeCell ref="C34:U34"/>
    <mergeCell ref="C38:D39"/>
    <mergeCell ref="L39:U39"/>
    <mergeCell ref="E38:F39"/>
    <mergeCell ref="C35:U35"/>
    <mergeCell ref="B67:U67"/>
    <mergeCell ref="C12:H12"/>
    <mergeCell ref="C13:H13"/>
    <mergeCell ref="B6:H6"/>
    <mergeCell ref="B7:H8"/>
    <mergeCell ref="Q37:U37"/>
    <mergeCell ref="B23:U23"/>
    <mergeCell ref="B25:U25"/>
    <mergeCell ref="C27:U27"/>
    <mergeCell ref="C28:U28"/>
    <mergeCell ref="C29:U29"/>
    <mergeCell ref="C30:U30"/>
    <mergeCell ref="C31:U31"/>
    <mergeCell ref="G37:H37"/>
    <mergeCell ref="I37:J37"/>
    <mergeCell ref="H21:I21"/>
    <mergeCell ref="B21:F21"/>
    <mergeCell ref="J21:M21"/>
    <mergeCell ref="B41:U42"/>
    <mergeCell ref="C44:K44"/>
    <mergeCell ref="C45:F45"/>
    <mergeCell ref="H45:K45"/>
    <mergeCell ref="L45:O45"/>
    <mergeCell ref="P45:S45"/>
  </mergeCells>
  <phoneticPr fontId="2"/>
  <dataValidations count="3">
    <dataValidation type="list" allowBlank="1" showInputMessage="1" showErrorMessage="1" error="乗車日が異なる場合はもう一枚申込書を作成ください" sqref="G17:I18" xr:uid="{0E51930D-E10C-4B46-B030-47A12E88DA10}">
      <formula1>$G$16</formula1>
    </dataValidation>
    <dataValidation type="date" operator="greaterThanOrEqual" allowBlank="1" showInputMessage="1" showErrorMessage="1" errorTitle="入力エラー" error="正しい日付を入力して下さい。" sqref="R2:U2" xr:uid="{47C1FF1D-FB0A-4949-85D0-652CBAC77EB3}">
      <formula1>TODAY()</formula1>
    </dataValidation>
    <dataValidation type="date" operator="greaterThan" allowBlank="1" showInputMessage="1" showErrorMessage="1" error="乗車日の1週間前までにお申し込み下さい" sqref="G16:I16" xr:uid="{4F116560-9E0C-4493-9F02-25DFF7E32246}">
      <formula1>R2</formula1>
    </dataValidation>
  </dataValidations>
  <hyperlinks>
    <hyperlink ref="Q37" r:id="rId1" xr:uid="{65C5F9F7-8402-41D5-BD00-12F59812CE19}"/>
  </hyperlinks>
  <printOptions horizontalCentered="1" verticalCentered="1"/>
  <pageMargins left="0.23622047244094491" right="0.23622047244094491" top="0.74803149606299213" bottom="0.74803149606299213" header="0.31496062992125984" footer="0.31496062992125984"/>
  <pageSetup paperSize="9" scale="78" fitToHeight="0" orientation="portrait" r:id="rId2"/>
  <rowBreaks count="1" manualBreakCount="1">
    <brk id="40" max="21"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error="駅名をリストから選んでください" xr:uid="{BBD878D0-E831-4E86-9E52-4C04008EDBCA}">
          <x14:formula1>
            <xm:f>'駅名（station name）'!$A$1:$A$16</xm:f>
          </x14:formula1>
          <xm:sqref>R16:U18 M16:P18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77E40-A838-4CEF-BDC6-89643D4D160A}">
  <sheetPr>
    <pageSetUpPr fitToPage="1"/>
  </sheetPr>
  <dimension ref="B1:U102"/>
  <sheetViews>
    <sheetView view="pageBreakPreview" zoomScaleNormal="85" zoomScaleSheetLayoutView="100" workbookViewId="0">
      <selection activeCell="B1" sqref="B1:U1"/>
    </sheetView>
  </sheetViews>
  <sheetFormatPr defaultColWidth="9.33203125" defaultRowHeight="12" x14ac:dyDescent="0.2"/>
  <cols>
    <col min="1" max="22" width="5.83203125" style="2" customWidth="1"/>
    <col min="23" max="16384" width="9.33203125" style="2"/>
  </cols>
  <sheetData>
    <row r="1" spans="2:21" ht="36" customHeight="1" x14ac:dyDescent="0.2">
      <c r="B1" s="135" t="s">
        <v>0</v>
      </c>
      <c r="C1" s="135"/>
      <c r="D1" s="135"/>
      <c r="E1" s="135"/>
      <c r="F1" s="135"/>
      <c r="G1" s="135"/>
      <c r="H1" s="135"/>
      <c r="I1" s="135"/>
      <c r="J1" s="135"/>
      <c r="K1" s="135"/>
      <c r="L1" s="135"/>
      <c r="M1" s="135"/>
      <c r="N1" s="135"/>
      <c r="O1" s="135"/>
      <c r="P1" s="135"/>
      <c r="Q1" s="135"/>
      <c r="R1" s="135"/>
      <c r="S1" s="135"/>
      <c r="T1" s="135"/>
      <c r="U1" s="135"/>
    </row>
    <row r="2" spans="2:21" ht="20.100000000000001" customHeight="1" x14ac:dyDescent="0.2">
      <c r="G2" s="2" t="s">
        <v>1</v>
      </c>
      <c r="M2" s="6"/>
      <c r="N2" s="6"/>
      <c r="O2" s="101" t="s">
        <v>30</v>
      </c>
      <c r="P2" s="175"/>
      <c r="Q2" s="175"/>
      <c r="R2" s="250">
        <v>45748</v>
      </c>
      <c r="S2" s="250"/>
      <c r="T2" s="250"/>
      <c r="U2" s="251"/>
    </row>
    <row r="3" spans="2:21" ht="92.25" customHeight="1" x14ac:dyDescent="0.2">
      <c r="B3" s="144" t="s">
        <v>50</v>
      </c>
      <c r="C3" s="145"/>
      <c r="D3" s="145"/>
      <c r="E3" s="146"/>
      <c r="F3" s="252" t="s">
        <v>88</v>
      </c>
      <c r="G3" s="67"/>
      <c r="H3" s="67"/>
      <c r="I3" s="67"/>
      <c r="J3" s="67"/>
      <c r="K3" s="67"/>
      <c r="L3" s="67"/>
      <c r="M3" s="67"/>
      <c r="N3" s="67"/>
      <c r="O3" s="67"/>
      <c r="P3" s="67"/>
      <c r="Q3" s="67"/>
      <c r="R3" s="67"/>
      <c r="S3" s="67"/>
      <c r="T3" s="67"/>
      <c r="U3" s="68"/>
    </row>
    <row r="4" spans="2:21" ht="20.100000000000001" customHeight="1" x14ac:dyDescent="0.2">
      <c r="B4" s="147"/>
      <c r="C4" s="148"/>
      <c r="D4" s="148"/>
      <c r="E4" s="149"/>
      <c r="F4" s="9" t="s">
        <v>14</v>
      </c>
      <c r="G4" s="247" t="s">
        <v>26</v>
      </c>
      <c r="H4" s="69"/>
      <c r="I4" s="69"/>
      <c r="J4" s="69"/>
      <c r="K4" s="69"/>
      <c r="L4" s="178" t="s">
        <v>49</v>
      </c>
      <c r="M4" s="178"/>
      <c r="N4" s="253" t="s">
        <v>89</v>
      </c>
      <c r="O4" s="248"/>
      <c r="P4" s="248"/>
      <c r="Q4" s="248"/>
      <c r="R4" s="248"/>
      <c r="S4" s="248"/>
      <c r="T4" s="248"/>
      <c r="U4" s="249"/>
    </row>
    <row r="5" spans="2:21" ht="9.9499999999999993" customHeight="1" x14ac:dyDescent="0.2"/>
    <row r="6" spans="2:21" ht="20.100000000000001" customHeight="1" x14ac:dyDescent="0.2">
      <c r="B6" s="71" t="s">
        <v>2</v>
      </c>
      <c r="C6" s="72"/>
      <c r="D6" s="72"/>
      <c r="E6" s="72"/>
      <c r="F6" s="72"/>
      <c r="G6" s="72"/>
      <c r="H6" s="73"/>
      <c r="I6" s="6"/>
      <c r="J6" s="71" t="s">
        <v>3</v>
      </c>
      <c r="K6" s="72"/>
      <c r="L6" s="72"/>
      <c r="M6" s="72"/>
      <c r="N6" s="72"/>
      <c r="O6" s="72"/>
      <c r="P6" s="72"/>
      <c r="Q6" s="72"/>
      <c r="R6" s="72"/>
      <c r="S6" s="72"/>
      <c r="T6" s="72"/>
      <c r="U6" s="73"/>
    </row>
    <row r="7" spans="2:21" ht="60.75" customHeight="1" x14ac:dyDescent="0.2">
      <c r="B7" s="241" t="s">
        <v>25</v>
      </c>
      <c r="C7" s="242"/>
      <c r="D7" s="242"/>
      <c r="E7" s="242"/>
      <c r="F7" s="242"/>
      <c r="G7" s="242"/>
      <c r="H7" s="243"/>
      <c r="I7" s="6"/>
      <c r="J7" s="241" t="s">
        <v>90</v>
      </c>
      <c r="K7" s="138"/>
      <c r="L7" s="138"/>
      <c r="M7" s="138"/>
      <c r="N7" s="138"/>
      <c r="O7" s="138"/>
      <c r="P7" s="138"/>
      <c r="Q7" s="138"/>
      <c r="R7" s="138"/>
      <c r="S7" s="138"/>
      <c r="T7" s="138"/>
      <c r="U7" s="139"/>
    </row>
    <row r="8" spans="2:21" ht="20.100000000000001" customHeight="1" x14ac:dyDescent="0.2">
      <c r="B8" s="244"/>
      <c r="C8" s="245"/>
      <c r="D8" s="245"/>
      <c r="E8" s="245"/>
      <c r="F8" s="245"/>
      <c r="G8" s="245"/>
      <c r="H8" s="246"/>
      <c r="I8" s="6"/>
      <c r="J8" s="13" t="s">
        <v>14</v>
      </c>
      <c r="K8" s="247" t="s">
        <v>91</v>
      </c>
      <c r="L8" s="247"/>
      <c r="M8" s="247"/>
      <c r="N8" s="247"/>
      <c r="O8" s="178" t="s">
        <v>49</v>
      </c>
      <c r="P8" s="178"/>
      <c r="Q8" s="248" t="s">
        <v>92</v>
      </c>
      <c r="R8" s="248"/>
      <c r="S8" s="248"/>
      <c r="T8" s="248"/>
      <c r="U8" s="249"/>
    </row>
    <row r="9" spans="2:21" ht="9.9499999999999993" customHeight="1" x14ac:dyDescent="0.2">
      <c r="B9" s="3"/>
      <c r="C9" s="3"/>
      <c r="D9" s="3"/>
      <c r="E9" s="3"/>
      <c r="F9" s="3"/>
      <c r="G9" s="3"/>
      <c r="H9" s="3"/>
    </row>
    <row r="10" spans="2:21" ht="20.100000000000001" customHeight="1" thickBot="1" x14ac:dyDescent="0.25">
      <c r="B10" s="179" t="s">
        <v>4</v>
      </c>
      <c r="C10" s="138"/>
      <c r="D10" s="138"/>
      <c r="E10" s="138"/>
      <c r="F10" s="138"/>
      <c r="G10" s="138"/>
      <c r="H10" s="138"/>
      <c r="I10" s="18"/>
      <c r="J10" s="72" t="s">
        <v>8</v>
      </c>
      <c r="K10" s="72"/>
      <c r="L10" s="72"/>
      <c r="M10" s="72"/>
      <c r="N10" s="72"/>
      <c r="O10" s="72"/>
      <c r="P10" s="72"/>
      <c r="Q10" s="72"/>
      <c r="R10" s="72"/>
      <c r="S10" s="72"/>
      <c r="T10" s="138"/>
      <c r="U10" s="139"/>
    </row>
    <row r="11" spans="2:21" ht="20.100000000000001" customHeight="1" x14ac:dyDescent="0.2">
      <c r="B11" s="180"/>
      <c r="C11" s="154"/>
      <c r="D11" s="154"/>
      <c r="E11" s="154"/>
      <c r="F11" s="154"/>
      <c r="G11" s="154"/>
      <c r="H11" s="154"/>
      <c r="I11" s="18"/>
      <c r="J11" s="154" t="s">
        <v>6</v>
      </c>
      <c r="K11" s="155"/>
      <c r="L11" s="180" t="s">
        <v>7</v>
      </c>
      <c r="M11" s="155"/>
      <c r="N11" s="180" t="s">
        <v>9</v>
      </c>
      <c r="O11" s="155"/>
      <c r="P11" s="180" t="s">
        <v>10</v>
      </c>
      <c r="Q11" s="155"/>
      <c r="R11" s="180" t="s">
        <v>11</v>
      </c>
      <c r="S11" s="154"/>
      <c r="T11" s="171" t="s">
        <v>12</v>
      </c>
      <c r="U11" s="172"/>
    </row>
    <row r="12" spans="2:21" ht="20.100000000000001" customHeight="1" x14ac:dyDescent="0.2">
      <c r="B12" s="57" t="b">
        <v>1</v>
      </c>
      <c r="C12" s="67" t="s">
        <v>5</v>
      </c>
      <c r="D12" s="67"/>
      <c r="E12" s="67"/>
      <c r="F12" s="67"/>
      <c r="G12" s="67"/>
      <c r="H12" s="68"/>
      <c r="I12" s="19"/>
      <c r="J12" s="235">
        <v>28</v>
      </c>
      <c r="K12" s="236"/>
      <c r="L12" s="239">
        <v>5</v>
      </c>
      <c r="M12" s="236"/>
      <c r="N12" s="239"/>
      <c r="O12" s="236"/>
      <c r="P12" s="239">
        <v>1</v>
      </c>
      <c r="Q12" s="236"/>
      <c r="R12" s="239"/>
      <c r="S12" s="235"/>
      <c r="T12" s="231">
        <f>IF(J12+L12+N12+P12+R12=0,"",J12+L12+N12+P12+R12)</f>
        <v>34</v>
      </c>
      <c r="U12" s="232"/>
    </row>
    <row r="13" spans="2:21" ht="20.100000000000001" customHeight="1" thickBot="1" x14ac:dyDescent="0.25">
      <c r="B13" s="58" t="b">
        <v>0</v>
      </c>
      <c r="C13" s="69" t="s">
        <v>13</v>
      </c>
      <c r="D13" s="69"/>
      <c r="E13" s="69"/>
      <c r="F13" s="69"/>
      <c r="G13" s="69"/>
      <c r="H13" s="70"/>
      <c r="I13" s="19"/>
      <c r="J13" s="237"/>
      <c r="K13" s="238"/>
      <c r="L13" s="240"/>
      <c r="M13" s="238"/>
      <c r="N13" s="240"/>
      <c r="O13" s="238"/>
      <c r="P13" s="240"/>
      <c r="Q13" s="238"/>
      <c r="R13" s="240"/>
      <c r="S13" s="237"/>
      <c r="T13" s="233"/>
      <c r="U13" s="234"/>
    </row>
    <row r="14" spans="2:21" ht="9.9499999999999993" customHeight="1" x14ac:dyDescent="0.2"/>
    <row r="15" spans="2:21" ht="20.100000000000001" customHeight="1" x14ac:dyDescent="0.2">
      <c r="B15" s="144" t="s">
        <v>56</v>
      </c>
      <c r="C15" s="145"/>
      <c r="D15" s="145"/>
      <c r="E15" s="146"/>
      <c r="F15" s="16"/>
      <c r="G15" s="71" t="s">
        <v>54</v>
      </c>
      <c r="H15" s="72"/>
      <c r="I15" s="72"/>
      <c r="J15" s="71" t="s">
        <v>53</v>
      </c>
      <c r="K15" s="72"/>
      <c r="L15" s="72"/>
      <c r="M15" s="71" t="s">
        <v>52</v>
      </c>
      <c r="N15" s="72"/>
      <c r="O15" s="72"/>
      <c r="P15" s="72"/>
      <c r="Q15" s="72"/>
      <c r="R15" s="72"/>
      <c r="S15" s="72"/>
      <c r="T15" s="72"/>
      <c r="U15" s="73"/>
    </row>
    <row r="16" spans="2:21" ht="20.100000000000001" customHeight="1" x14ac:dyDescent="0.2">
      <c r="B16" s="147"/>
      <c r="C16" s="148"/>
      <c r="D16" s="148"/>
      <c r="E16" s="149"/>
      <c r="F16" s="17"/>
      <c r="G16" s="221">
        <v>45778</v>
      </c>
      <c r="H16" s="222"/>
      <c r="I16" s="222"/>
      <c r="J16" s="223">
        <v>0.41666666666666669</v>
      </c>
      <c r="K16" s="224"/>
      <c r="L16" s="224"/>
      <c r="M16" s="221" t="s">
        <v>31</v>
      </c>
      <c r="N16" s="222"/>
      <c r="O16" s="222"/>
      <c r="P16" s="222"/>
      <c r="Q16" s="12" t="s">
        <v>55</v>
      </c>
      <c r="R16" s="224" t="s">
        <v>15</v>
      </c>
      <c r="S16" s="224"/>
      <c r="T16" s="224"/>
      <c r="U16" s="225"/>
    </row>
    <row r="17" spans="2:21" ht="19.5" customHeight="1" x14ac:dyDescent="0.2">
      <c r="B17" s="57" t="b">
        <v>1</v>
      </c>
      <c r="C17" s="169" t="s">
        <v>58</v>
      </c>
      <c r="D17" s="169"/>
      <c r="E17" s="170"/>
      <c r="F17" s="17"/>
      <c r="G17" s="221">
        <v>45778</v>
      </c>
      <c r="H17" s="222"/>
      <c r="I17" s="222"/>
      <c r="J17" s="223">
        <v>0.625</v>
      </c>
      <c r="K17" s="224"/>
      <c r="L17" s="224"/>
      <c r="M17" s="221" t="s">
        <v>15</v>
      </c>
      <c r="N17" s="222"/>
      <c r="O17" s="222"/>
      <c r="P17" s="222"/>
      <c r="Q17" s="12" t="s">
        <v>55</v>
      </c>
      <c r="R17" s="224" t="s">
        <v>41</v>
      </c>
      <c r="S17" s="224"/>
      <c r="T17" s="224"/>
      <c r="U17" s="225"/>
    </row>
    <row r="18" spans="2:21" ht="20.100000000000001" customHeight="1" x14ac:dyDescent="0.2">
      <c r="B18" s="58" t="b">
        <v>0</v>
      </c>
      <c r="C18" s="69" t="s">
        <v>20</v>
      </c>
      <c r="D18" s="69"/>
      <c r="E18" s="70"/>
      <c r="F18" s="17"/>
      <c r="G18" s="226"/>
      <c r="H18" s="227"/>
      <c r="I18" s="227"/>
      <c r="J18" s="228"/>
      <c r="K18" s="229"/>
      <c r="L18" s="229"/>
      <c r="M18" s="226"/>
      <c r="N18" s="227"/>
      <c r="O18" s="227"/>
      <c r="P18" s="227"/>
      <c r="Q18" s="12" t="s">
        <v>55</v>
      </c>
      <c r="R18" s="229"/>
      <c r="S18" s="229"/>
      <c r="T18" s="229"/>
      <c r="U18" s="230"/>
    </row>
    <row r="19" spans="2:21" ht="9.9499999999999993" customHeight="1" x14ac:dyDescent="0.2">
      <c r="B19" s="5"/>
      <c r="C19" s="5"/>
      <c r="D19" s="5"/>
      <c r="E19" s="5"/>
      <c r="F19" s="5"/>
      <c r="G19" s="5"/>
      <c r="H19" s="5"/>
      <c r="I19" s="5"/>
      <c r="J19" s="5"/>
      <c r="K19" s="5"/>
      <c r="L19" s="5"/>
      <c r="M19" s="5"/>
      <c r="N19" s="5"/>
      <c r="O19" s="5"/>
      <c r="P19" s="5"/>
      <c r="Q19" s="5"/>
      <c r="R19" s="5"/>
      <c r="S19" s="5"/>
      <c r="T19" s="5"/>
      <c r="U19" s="5"/>
    </row>
    <row r="20" spans="2:21" ht="20.100000000000001" customHeight="1" x14ac:dyDescent="0.2">
      <c r="B20" s="134" t="s">
        <v>24</v>
      </c>
      <c r="C20" s="134"/>
      <c r="D20" s="134"/>
      <c r="E20" s="134"/>
      <c r="F20" s="134"/>
      <c r="G20" s="134"/>
      <c r="H20" s="134"/>
      <c r="I20" s="134"/>
      <c r="J20" s="134"/>
      <c r="K20" s="134"/>
      <c r="L20" s="134"/>
      <c r="M20" s="134"/>
      <c r="N20" s="134"/>
      <c r="O20" s="134"/>
      <c r="P20" s="134"/>
      <c r="Q20" s="134"/>
      <c r="R20" s="134"/>
      <c r="S20" s="134"/>
      <c r="T20" s="134"/>
      <c r="U20" s="134"/>
    </row>
    <row r="21" spans="2:21" ht="20.100000000000001" customHeight="1" x14ac:dyDescent="0.2">
      <c r="B21" s="214" t="s">
        <v>93</v>
      </c>
      <c r="C21" s="214"/>
      <c r="D21" s="214"/>
      <c r="E21" s="214"/>
      <c r="F21" s="215"/>
      <c r="G21" s="4" t="s">
        <v>51</v>
      </c>
      <c r="H21" s="100" t="s">
        <v>14</v>
      </c>
      <c r="I21" s="101"/>
      <c r="J21" s="216" t="s">
        <v>27</v>
      </c>
      <c r="K21" s="217"/>
      <c r="L21" s="217"/>
      <c r="M21" s="218"/>
      <c r="N21" s="100" t="s">
        <v>49</v>
      </c>
      <c r="O21" s="101"/>
      <c r="P21" s="219" t="s">
        <v>94</v>
      </c>
      <c r="Q21" s="220"/>
      <c r="R21" s="220"/>
      <c r="S21" s="220"/>
      <c r="T21" s="220"/>
      <c r="U21" s="220"/>
    </row>
    <row r="22" spans="2:21" ht="10.15" customHeight="1" x14ac:dyDescent="0.2"/>
    <row r="23" spans="2:21" ht="84" customHeight="1" x14ac:dyDescent="0.2">
      <c r="B23" s="211" t="s">
        <v>78</v>
      </c>
      <c r="C23" s="212"/>
      <c r="D23" s="212"/>
      <c r="E23" s="212"/>
      <c r="F23" s="212"/>
      <c r="G23" s="212"/>
      <c r="H23" s="212"/>
      <c r="I23" s="212"/>
      <c r="J23" s="212"/>
      <c r="K23" s="212"/>
      <c r="L23" s="212"/>
      <c r="M23" s="212"/>
      <c r="N23" s="212"/>
      <c r="O23" s="212"/>
      <c r="P23" s="212"/>
      <c r="Q23" s="212"/>
      <c r="R23" s="212"/>
      <c r="S23" s="212"/>
      <c r="T23" s="212"/>
      <c r="U23" s="213"/>
    </row>
    <row r="24" spans="2:21" ht="9.9499999999999993" customHeight="1" x14ac:dyDescent="0.2"/>
    <row r="25" spans="2:21" ht="20.100000000000001" customHeight="1" x14ac:dyDescent="0.2">
      <c r="B25" s="85" t="s">
        <v>79</v>
      </c>
      <c r="C25" s="86"/>
      <c r="D25" s="86"/>
      <c r="E25" s="86"/>
      <c r="F25" s="86"/>
      <c r="G25" s="86"/>
      <c r="H25" s="86"/>
      <c r="I25" s="86"/>
      <c r="J25" s="86"/>
      <c r="K25" s="86"/>
      <c r="L25" s="86"/>
      <c r="M25" s="86"/>
      <c r="N25" s="86"/>
      <c r="O25" s="86"/>
      <c r="P25" s="86"/>
      <c r="Q25" s="86"/>
      <c r="R25" s="86"/>
      <c r="S25" s="86"/>
      <c r="T25" s="86"/>
      <c r="U25" s="87"/>
    </row>
    <row r="26" spans="2:21" ht="20.100000000000001" customHeight="1" x14ac:dyDescent="0.2">
      <c r="B26" s="59" t="b">
        <v>1</v>
      </c>
      <c r="C26" s="129" t="s">
        <v>21</v>
      </c>
      <c r="D26" s="130"/>
      <c r="E26" s="130"/>
      <c r="F26" s="130"/>
      <c r="G26" s="130"/>
      <c r="H26" s="130"/>
      <c r="I26" s="130"/>
      <c r="J26" s="130"/>
      <c r="K26" s="130"/>
      <c r="L26" s="130"/>
      <c r="M26" s="130"/>
      <c r="N26" s="130"/>
      <c r="O26" s="130"/>
      <c r="P26" s="130"/>
      <c r="Q26" s="130"/>
      <c r="R26" s="130"/>
      <c r="S26" s="130"/>
      <c r="T26" s="130"/>
      <c r="U26" s="131"/>
    </row>
    <row r="27" spans="2:21" ht="20.100000000000001" customHeight="1" x14ac:dyDescent="0.2">
      <c r="B27" s="60" t="b">
        <v>1</v>
      </c>
      <c r="C27" s="88" t="s">
        <v>170</v>
      </c>
      <c r="D27" s="89"/>
      <c r="E27" s="89"/>
      <c r="F27" s="89"/>
      <c r="G27" s="89"/>
      <c r="H27" s="89"/>
      <c r="I27" s="89"/>
      <c r="J27" s="89"/>
      <c r="K27" s="89"/>
      <c r="L27" s="89"/>
      <c r="M27" s="89"/>
      <c r="N27" s="89"/>
      <c r="O27" s="89"/>
      <c r="P27" s="89"/>
      <c r="Q27" s="89"/>
      <c r="R27" s="89"/>
      <c r="S27" s="89"/>
      <c r="T27" s="89"/>
      <c r="U27" s="90"/>
    </row>
    <row r="28" spans="2:21" ht="20.100000000000001" customHeight="1" x14ac:dyDescent="0.2">
      <c r="B28" s="60" t="b">
        <v>1</v>
      </c>
      <c r="C28" s="91" t="s">
        <v>171</v>
      </c>
      <c r="D28" s="92"/>
      <c r="E28" s="92"/>
      <c r="F28" s="92"/>
      <c r="G28" s="92"/>
      <c r="H28" s="92"/>
      <c r="I28" s="92"/>
      <c r="J28" s="92"/>
      <c r="K28" s="92"/>
      <c r="L28" s="92"/>
      <c r="M28" s="92"/>
      <c r="N28" s="92"/>
      <c r="O28" s="92"/>
      <c r="P28" s="92"/>
      <c r="Q28" s="92"/>
      <c r="R28" s="92"/>
      <c r="S28" s="92"/>
      <c r="T28" s="92"/>
      <c r="U28" s="93"/>
    </row>
    <row r="29" spans="2:21" ht="20.100000000000001" customHeight="1" x14ac:dyDescent="0.2">
      <c r="B29" s="60" t="b">
        <v>1</v>
      </c>
      <c r="C29" s="88" t="s">
        <v>172</v>
      </c>
      <c r="D29" s="89"/>
      <c r="E29" s="89"/>
      <c r="F29" s="89"/>
      <c r="G29" s="89"/>
      <c r="H29" s="89"/>
      <c r="I29" s="89"/>
      <c r="J29" s="89"/>
      <c r="K29" s="89"/>
      <c r="L29" s="89"/>
      <c r="M29" s="89"/>
      <c r="N29" s="89"/>
      <c r="O29" s="89"/>
      <c r="P29" s="89"/>
      <c r="Q29" s="89"/>
      <c r="R29" s="89"/>
      <c r="S29" s="89"/>
      <c r="T29" s="89"/>
      <c r="U29" s="90"/>
    </row>
    <row r="30" spans="2:21" ht="20.100000000000001" customHeight="1" x14ac:dyDescent="0.2">
      <c r="B30" s="61"/>
      <c r="C30" s="91" t="s">
        <v>173</v>
      </c>
      <c r="D30" s="92"/>
      <c r="E30" s="92"/>
      <c r="F30" s="92"/>
      <c r="G30" s="92"/>
      <c r="H30" s="92"/>
      <c r="I30" s="92"/>
      <c r="J30" s="92"/>
      <c r="K30" s="92"/>
      <c r="L30" s="92"/>
      <c r="M30" s="92"/>
      <c r="N30" s="92"/>
      <c r="O30" s="92"/>
      <c r="P30" s="92"/>
      <c r="Q30" s="92"/>
      <c r="R30" s="92"/>
      <c r="S30" s="92"/>
      <c r="T30" s="92"/>
      <c r="U30" s="93"/>
    </row>
    <row r="31" spans="2:21" ht="20.100000000000001" customHeight="1" x14ac:dyDescent="0.2">
      <c r="B31" s="60" t="b">
        <v>1</v>
      </c>
      <c r="C31" s="94" t="s">
        <v>22</v>
      </c>
      <c r="D31" s="95"/>
      <c r="E31" s="95"/>
      <c r="F31" s="95"/>
      <c r="G31" s="95"/>
      <c r="H31" s="95"/>
      <c r="I31" s="95"/>
      <c r="J31" s="95"/>
      <c r="K31" s="95"/>
      <c r="L31" s="95"/>
      <c r="M31" s="95"/>
      <c r="N31" s="95"/>
      <c r="O31" s="95"/>
      <c r="P31" s="95"/>
      <c r="Q31" s="95"/>
      <c r="R31" s="95"/>
      <c r="S31" s="95"/>
      <c r="T31" s="95"/>
      <c r="U31" s="96"/>
    </row>
    <row r="32" spans="2:21" ht="20.100000000000001" customHeight="1" x14ac:dyDescent="0.2">
      <c r="B32" s="60" t="b">
        <v>1</v>
      </c>
      <c r="C32" s="119" t="s">
        <v>57</v>
      </c>
      <c r="D32" s="120"/>
      <c r="E32" s="120"/>
      <c r="F32" s="120"/>
      <c r="G32" s="120"/>
      <c r="H32" s="120"/>
      <c r="I32" s="120"/>
      <c r="J32" s="120"/>
      <c r="K32" s="120"/>
      <c r="L32" s="120"/>
      <c r="M32" s="120"/>
      <c r="N32" s="120"/>
      <c r="O32" s="120"/>
      <c r="P32" s="120"/>
      <c r="Q32" s="120"/>
      <c r="R32" s="120"/>
      <c r="S32" s="120"/>
      <c r="T32" s="120"/>
      <c r="U32" s="121"/>
    </row>
    <row r="33" spans="2:21" ht="20.100000000000001" customHeight="1" x14ac:dyDescent="0.2">
      <c r="B33" s="61"/>
      <c r="C33" s="122" t="s">
        <v>23</v>
      </c>
      <c r="D33" s="118"/>
      <c r="E33" s="118"/>
      <c r="F33" s="118"/>
      <c r="G33" s="118"/>
      <c r="H33" s="118"/>
      <c r="I33" s="118"/>
      <c r="J33" s="118"/>
      <c r="K33" s="118"/>
      <c r="L33" s="118"/>
      <c r="M33" s="118"/>
      <c r="N33" s="118"/>
      <c r="O33" s="118"/>
      <c r="P33" s="118"/>
      <c r="Q33" s="118"/>
      <c r="R33" s="118"/>
      <c r="S33" s="118"/>
      <c r="T33" s="118"/>
      <c r="U33" s="123"/>
    </row>
    <row r="34" spans="2:21" ht="20.100000000000001" customHeight="1" x14ac:dyDescent="0.2">
      <c r="B34" s="60" t="b">
        <v>1</v>
      </c>
      <c r="C34" s="91" t="s">
        <v>174</v>
      </c>
      <c r="D34" s="92"/>
      <c r="E34" s="92"/>
      <c r="F34" s="92"/>
      <c r="G34" s="92"/>
      <c r="H34" s="92"/>
      <c r="I34" s="92"/>
      <c r="J34" s="92"/>
      <c r="K34" s="92"/>
      <c r="L34" s="92"/>
      <c r="M34" s="92"/>
      <c r="N34" s="92"/>
      <c r="O34" s="92"/>
      <c r="P34" s="92"/>
      <c r="Q34" s="92"/>
      <c r="R34" s="92"/>
      <c r="S34" s="92"/>
      <c r="T34" s="92"/>
      <c r="U34" s="93"/>
    </row>
    <row r="35" spans="2:21" ht="20.100000000000001" customHeight="1" x14ac:dyDescent="0.2">
      <c r="B35" s="62" t="b">
        <v>1</v>
      </c>
      <c r="C35" s="126" t="s">
        <v>175</v>
      </c>
      <c r="D35" s="127"/>
      <c r="E35" s="127"/>
      <c r="F35" s="127"/>
      <c r="G35" s="127"/>
      <c r="H35" s="127"/>
      <c r="I35" s="127"/>
      <c r="J35" s="127"/>
      <c r="K35" s="127"/>
      <c r="L35" s="127"/>
      <c r="M35" s="127"/>
      <c r="N35" s="127"/>
      <c r="O35" s="127"/>
      <c r="P35" s="127"/>
      <c r="Q35" s="127"/>
      <c r="R35" s="127"/>
      <c r="S35" s="127"/>
      <c r="T35" s="127"/>
      <c r="U35" s="128"/>
    </row>
    <row r="36" spans="2:21" ht="20.100000000000001" customHeight="1" x14ac:dyDescent="0.2">
      <c r="C36" s="10"/>
      <c r="D36" s="10"/>
      <c r="E36" s="10"/>
      <c r="F36" s="10"/>
      <c r="G36" s="10"/>
      <c r="H36" s="10"/>
      <c r="I36" s="10"/>
      <c r="J36" s="10"/>
      <c r="K36" s="10"/>
      <c r="L36" s="10"/>
      <c r="M36" s="10"/>
      <c r="N36" s="10"/>
      <c r="O36" s="10"/>
      <c r="P36" s="10"/>
      <c r="Q36" s="10"/>
      <c r="R36" s="10"/>
      <c r="S36" s="10"/>
      <c r="T36" s="10"/>
    </row>
    <row r="37" spans="2:21" ht="20.100000000000001" customHeight="1" x14ac:dyDescent="0.2">
      <c r="B37" s="150" t="s">
        <v>28</v>
      </c>
      <c r="C37" s="153" t="s">
        <v>59</v>
      </c>
      <c r="D37" s="153"/>
      <c r="E37" s="153" t="s">
        <v>29</v>
      </c>
      <c r="F37" s="153"/>
      <c r="G37" s="97" t="s">
        <v>60</v>
      </c>
      <c r="H37" s="98"/>
      <c r="I37" s="97" t="s">
        <v>61</v>
      </c>
      <c r="J37" s="99"/>
      <c r="K37" s="7"/>
      <c r="L37" s="23" t="s">
        <v>25</v>
      </c>
      <c r="M37" s="24"/>
      <c r="N37" s="24"/>
      <c r="O37" s="24"/>
      <c r="P37" s="24"/>
      <c r="Q37" s="209" t="s">
        <v>63</v>
      </c>
      <c r="R37" s="210"/>
      <c r="S37" s="210"/>
      <c r="T37" s="210"/>
      <c r="U37" s="210"/>
    </row>
    <row r="38" spans="2:21" ht="20.100000000000001" customHeight="1" x14ac:dyDescent="0.2">
      <c r="B38" s="151"/>
      <c r="C38" s="124"/>
      <c r="D38" s="116"/>
      <c r="E38" s="112"/>
      <c r="F38" s="116"/>
      <c r="G38" s="112"/>
      <c r="H38" s="113"/>
      <c r="I38" s="112"/>
      <c r="J38" s="116"/>
      <c r="K38" s="20"/>
      <c r="L38" s="10" t="s">
        <v>86</v>
      </c>
      <c r="M38" s="14"/>
      <c r="N38" s="14"/>
      <c r="O38" s="14"/>
      <c r="P38" s="14"/>
      <c r="Q38" s="14"/>
      <c r="R38" s="21"/>
      <c r="S38" s="21"/>
      <c r="T38" s="21"/>
      <c r="U38" s="21"/>
    </row>
    <row r="39" spans="2:21" ht="20.100000000000001" customHeight="1" x14ac:dyDescent="0.2">
      <c r="B39" s="152"/>
      <c r="C39" s="114"/>
      <c r="D39" s="117"/>
      <c r="E39" s="114"/>
      <c r="F39" s="117"/>
      <c r="G39" s="114"/>
      <c r="H39" s="115"/>
      <c r="I39" s="114"/>
      <c r="J39" s="117"/>
      <c r="K39" s="22"/>
      <c r="L39" s="125" t="s">
        <v>62</v>
      </c>
      <c r="M39" s="125"/>
      <c r="N39" s="125"/>
      <c r="O39" s="125"/>
      <c r="P39" s="125"/>
      <c r="Q39" s="125"/>
      <c r="R39" s="125"/>
      <c r="S39" s="125"/>
      <c r="T39" s="125"/>
      <c r="U39" s="125"/>
    </row>
    <row r="40" spans="2:21" ht="20.100000000000001" customHeight="1" x14ac:dyDescent="0.2"/>
    <row r="41" spans="2:21" ht="20.100000000000001" customHeight="1" x14ac:dyDescent="0.2"/>
    <row r="42" spans="2:21" ht="20.100000000000001" customHeight="1" x14ac:dyDescent="0.2"/>
    <row r="43" spans="2:21" ht="20.100000000000001" customHeight="1" x14ac:dyDescent="0.2"/>
    <row r="44" spans="2:21" ht="20.100000000000001" customHeight="1" x14ac:dyDescent="0.2"/>
    <row r="45" spans="2:21" ht="20.100000000000001" customHeight="1" x14ac:dyDescent="0.2"/>
    <row r="46" spans="2:21" ht="20.100000000000001" customHeight="1" x14ac:dyDescent="0.2"/>
    <row r="47" spans="2:21" ht="20.100000000000001" customHeight="1" x14ac:dyDescent="0.2"/>
    <row r="48" spans="2:21"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sheetData>
  <sheetProtection sheet="1" objects="1" scenarios="1" selectLockedCells="1"/>
  <mergeCells count="78">
    <mergeCell ref="B1:U1"/>
    <mergeCell ref="O2:Q2"/>
    <mergeCell ref="R2:U2"/>
    <mergeCell ref="B3:E4"/>
    <mergeCell ref="F3:U3"/>
    <mergeCell ref="G4:K4"/>
    <mergeCell ref="L4:M4"/>
    <mergeCell ref="N4:U4"/>
    <mergeCell ref="B6:H6"/>
    <mergeCell ref="J6:U6"/>
    <mergeCell ref="B7:H8"/>
    <mergeCell ref="J7:U7"/>
    <mergeCell ref="K8:N8"/>
    <mergeCell ref="O8:P8"/>
    <mergeCell ref="Q8:U8"/>
    <mergeCell ref="B10:H11"/>
    <mergeCell ref="J10:U10"/>
    <mergeCell ref="J11:K11"/>
    <mergeCell ref="L11:M11"/>
    <mergeCell ref="N11:O11"/>
    <mergeCell ref="P11:Q11"/>
    <mergeCell ref="R11:S11"/>
    <mergeCell ref="T11:U11"/>
    <mergeCell ref="T12:U13"/>
    <mergeCell ref="C13:H13"/>
    <mergeCell ref="B15:E16"/>
    <mergeCell ref="G15:I15"/>
    <mergeCell ref="J15:L15"/>
    <mergeCell ref="M15:U15"/>
    <mergeCell ref="G16:I16"/>
    <mergeCell ref="J16:L16"/>
    <mergeCell ref="M16:P16"/>
    <mergeCell ref="R16:U16"/>
    <mergeCell ref="C12:H12"/>
    <mergeCell ref="J12:K13"/>
    <mergeCell ref="L12:M13"/>
    <mergeCell ref="N12:O13"/>
    <mergeCell ref="P12:Q13"/>
    <mergeCell ref="R12:S13"/>
    <mergeCell ref="C18:E18"/>
    <mergeCell ref="G18:I18"/>
    <mergeCell ref="J18:L18"/>
    <mergeCell ref="M18:P18"/>
    <mergeCell ref="R18:U18"/>
    <mergeCell ref="C17:E17"/>
    <mergeCell ref="G17:I17"/>
    <mergeCell ref="J17:L17"/>
    <mergeCell ref="M17:P17"/>
    <mergeCell ref="R17:U17"/>
    <mergeCell ref="B23:U23"/>
    <mergeCell ref="B25:U25"/>
    <mergeCell ref="C26:U26"/>
    <mergeCell ref="C27:U27"/>
    <mergeCell ref="B20:U20"/>
    <mergeCell ref="B21:F21"/>
    <mergeCell ref="H21:I21"/>
    <mergeCell ref="J21:M21"/>
    <mergeCell ref="N21:O21"/>
    <mergeCell ref="P21:U21"/>
    <mergeCell ref="C31:U31"/>
    <mergeCell ref="C32:U32"/>
    <mergeCell ref="C33:U33"/>
    <mergeCell ref="C28:U28"/>
    <mergeCell ref="C29:U29"/>
    <mergeCell ref="C30:U30"/>
    <mergeCell ref="I38:J39"/>
    <mergeCell ref="L39:U39"/>
    <mergeCell ref="C34:U34"/>
    <mergeCell ref="B37:B39"/>
    <mergeCell ref="C37:D37"/>
    <mergeCell ref="E37:F37"/>
    <mergeCell ref="G37:H37"/>
    <mergeCell ref="I37:J37"/>
    <mergeCell ref="Q37:U37"/>
    <mergeCell ref="C38:D39"/>
    <mergeCell ref="E38:F39"/>
    <mergeCell ref="G38:H39"/>
    <mergeCell ref="C35:U35"/>
  </mergeCells>
  <phoneticPr fontId="2"/>
  <dataValidations count="1">
    <dataValidation type="list" allowBlank="1" showInputMessage="1" showErrorMessage="1" error="乗車日が異なる場合はもう一枚申込書を作成ください" sqref="G17:I18" xr:uid="{B0540660-19BF-4296-8E21-BABF51FA525C}">
      <formula1>$G$16</formula1>
    </dataValidation>
  </dataValidations>
  <hyperlinks>
    <hyperlink ref="Q37" r:id="rId1" xr:uid="{0018BF1C-0355-4BA6-ABAA-28B5B632D06B}"/>
    <hyperlink ref="N4" r:id="rId2" xr:uid="{90491FCB-509E-477A-ACB5-B597974DFB45}"/>
  </hyperlinks>
  <printOptions horizontalCentered="1" verticalCentered="1"/>
  <pageMargins left="0.23622047244094491" right="0.23622047244094491" top="0.74803149606299213" bottom="0.74803149606299213" header="0.31496062992125984" footer="0.31496062992125984"/>
  <pageSetup paperSize="9" scale="80" fitToWidth="0"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error="駅名をリストから選んでください" xr:uid="{7D6FE997-4B7F-4158-8E20-E195088A4ED5}">
          <x14:formula1>
            <xm:f>'駅名（station name）'!$A$1:$A$16</xm:f>
          </x14:formula1>
          <xm:sqref>M16:P18 R16:U18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C5034-8F3B-4024-8DB9-AC632768C1EF}">
  <dimension ref="A1:AQ102"/>
  <sheetViews>
    <sheetView view="pageBreakPreview" zoomScaleNormal="85" zoomScaleSheetLayoutView="100" workbookViewId="0">
      <selection activeCell="F3" sqref="F3:U3"/>
    </sheetView>
  </sheetViews>
  <sheetFormatPr defaultColWidth="9.33203125" defaultRowHeight="12" x14ac:dyDescent="0.2"/>
  <cols>
    <col min="1" max="27" width="5.83203125" style="2" customWidth="1"/>
    <col min="28" max="28" width="5.6640625" style="2" customWidth="1"/>
    <col min="29" max="39" width="5.83203125" style="2" customWidth="1"/>
    <col min="40" max="16384" width="9.33203125" style="2"/>
  </cols>
  <sheetData>
    <row r="1" spans="2:33" ht="36" customHeight="1" x14ac:dyDescent="0.2">
      <c r="B1" s="135" t="s">
        <v>64</v>
      </c>
      <c r="C1" s="135"/>
      <c r="D1" s="135"/>
      <c r="E1" s="135"/>
      <c r="F1" s="135"/>
      <c r="G1" s="135"/>
      <c r="H1" s="135"/>
      <c r="I1" s="135"/>
      <c r="J1" s="135"/>
      <c r="K1" s="135"/>
      <c r="L1" s="135"/>
      <c r="M1" s="135"/>
      <c r="N1" s="135"/>
      <c r="O1" s="135"/>
      <c r="P1" s="135"/>
      <c r="Q1" s="135"/>
      <c r="R1" s="135"/>
      <c r="S1" s="135"/>
      <c r="T1" s="135"/>
      <c r="U1" s="135"/>
    </row>
    <row r="2" spans="2:33" ht="20.100000000000001" customHeight="1" x14ac:dyDescent="0.2">
      <c r="G2" s="2" t="s">
        <v>1</v>
      </c>
      <c r="J2" s="56"/>
      <c r="M2" s="6"/>
      <c r="N2" s="101" t="s">
        <v>65</v>
      </c>
      <c r="O2" s="175"/>
      <c r="P2" s="175"/>
      <c r="Q2" s="175"/>
      <c r="R2" s="280"/>
      <c r="S2" s="280"/>
      <c r="T2" s="280"/>
      <c r="U2" s="281"/>
    </row>
    <row r="3" spans="2:33" ht="92.25" customHeight="1" x14ac:dyDescent="0.2">
      <c r="B3" s="282" t="s">
        <v>183</v>
      </c>
      <c r="C3" s="283"/>
      <c r="D3" s="283"/>
      <c r="E3" s="284"/>
      <c r="F3" s="288"/>
      <c r="G3" s="140"/>
      <c r="H3" s="140"/>
      <c r="I3" s="140"/>
      <c r="J3" s="140"/>
      <c r="K3" s="140"/>
      <c r="L3" s="140"/>
      <c r="M3" s="140"/>
      <c r="N3" s="140"/>
      <c r="O3" s="140"/>
      <c r="P3" s="140"/>
      <c r="Q3" s="140"/>
      <c r="R3" s="140"/>
      <c r="S3" s="140"/>
      <c r="T3" s="140"/>
      <c r="U3" s="141"/>
    </row>
    <row r="4" spans="2:33" ht="20.100000000000001" customHeight="1" x14ac:dyDescent="0.2">
      <c r="B4" s="285"/>
      <c r="C4" s="286"/>
      <c r="D4" s="286"/>
      <c r="E4" s="287"/>
      <c r="F4" s="9" t="s">
        <v>14</v>
      </c>
      <c r="G4" s="177"/>
      <c r="H4" s="177"/>
      <c r="I4" s="177"/>
      <c r="J4" s="177"/>
      <c r="K4" s="177"/>
      <c r="L4" s="178" t="s">
        <v>49</v>
      </c>
      <c r="M4" s="178"/>
      <c r="N4" s="289"/>
      <c r="O4" s="136"/>
      <c r="P4" s="136"/>
      <c r="Q4" s="136"/>
      <c r="R4" s="136"/>
      <c r="S4" s="136"/>
      <c r="T4" s="136"/>
      <c r="U4" s="137"/>
    </row>
    <row r="5" spans="2:33" ht="9.9499999999999993" customHeight="1" x14ac:dyDescent="0.2"/>
    <row r="6" spans="2:33" ht="20.100000000000001" customHeight="1" x14ac:dyDescent="0.2">
      <c r="B6" s="71" t="s">
        <v>182</v>
      </c>
      <c r="C6" s="72"/>
      <c r="D6" s="72"/>
      <c r="E6" s="72"/>
      <c r="F6" s="72"/>
      <c r="G6" s="72"/>
      <c r="H6" s="73"/>
      <c r="I6" s="6"/>
      <c r="J6" s="71" t="s">
        <v>66</v>
      </c>
      <c r="K6" s="72"/>
      <c r="L6" s="72"/>
      <c r="M6" s="72"/>
      <c r="N6" s="72"/>
      <c r="O6" s="72"/>
      <c r="P6" s="72"/>
      <c r="Q6" s="72"/>
      <c r="R6" s="72"/>
      <c r="S6" s="72"/>
      <c r="T6" s="72"/>
      <c r="U6" s="73"/>
    </row>
    <row r="7" spans="2:33" ht="60.75" customHeight="1" x14ac:dyDescent="0.2">
      <c r="B7" s="74"/>
      <c r="C7" s="75"/>
      <c r="D7" s="75"/>
      <c r="E7" s="75"/>
      <c r="F7" s="75"/>
      <c r="G7" s="75"/>
      <c r="H7" s="76"/>
      <c r="I7" s="6"/>
      <c r="J7" s="74"/>
      <c r="K7" s="75"/>
      <c r="L7" s="75"/>
      <c r="M7" s="75"/>
      <c r="N7" s="75"/>
      <c r="O7" s="75"/>
      <c r="P7" s="75"/>
      <c r="Q7" s="75"/>
      <c r="R7" s="75"/>
      <c r="S7" s="75"/>
      <c r="T7" s="75"/>
      <c r="U7" s="76"/>
    </row>
    <row r="8" spans="2:33" ht="20.100000000000001" customHeight="1" x14ac:dyDescent="0.2">
      <c r="B8" s="77"/>
      <c r="C8" s="78"/>
      <c r="D8" s="78"/>
      <c r="E8" s="78"/>
      <c r="F8" s="78"/>
      <c r="G8" s="78"/>
      <c r="H8" s="79"/>
      <c r="I8" s="6"/>
      <c r="J8" s="13" t="s">
        <v>14</v>
      </c>
      <c r="K8" s="177"/>
      <c r="L8" s="177"/>
      <c r="M8" s="177"/>
      <c r="N8" s="177"/>
      <c r="O8" s="178" t="s">
        <v>49</v>
      </c>
      <c r="P8" s="178"/>
      <c r="Q8" s="136"/>
      <c r="R8" s="136"/>
      <c r="S8" s="136"/>
      <c r="T8" s="136"/>
      <c r="U8" s="137"/>
    </row>
    <row r="9" spans="2:33" ht="9.9499999999999993" customHeight="1" x14ac:dyDescent="0.2">
      <c r="B9" s="3"/>
      <c r="C9" s="3"/>
      <c r="D9" s="3"/>
      <c r="E9" s="3"/>
      <c r="F9" s="3"/>
      <c r="G9" s="3"/>
      <c r="H9" s="3"/>
    </row>
    <row r="10" spans="2:33" ht="20.100000000000001" customHeight="1" thickBot="1" x14ac:dyDescent="0.25">
      <c r="B10" s="179" t="s">
        <v>67</v>
      </c>
      <c r="C10" s="138"/>
      <c r="D10" s="138"/>
      <c r="E10" s="138"/>
      <c r="F10" s="138"/>
      <c r="G10" s="138"/>
      <c r="H10" s="138"/>
      <c r="I10" s="18"/>
      <c r="J10" s="72" t="s">
        <v>69</v>
      </c>
      <c r="K10" s="72"/>
      <c r="L10" s="72"/>
      <c r="M10" s="72"/>
      <c r="N10" s="72"/>
      <c r="O10" s="72"/>
      <c r="P10" s="72"/>
      <c r="Q10" s="72"/>
      <c r="R10" s="72"/>
      <c r="S10" s="72"/>
      <c r="T10" s="138"/>
      <c r="U10" s="139"/>
    </row>
    <row r="11" spans="2:33" ht="20.100000000000001" customHeight="1" x14ac:dyDescent="0.2">
      <c r="B11" s="180"/>
      <c r="C11" s="154"/>
      <c r="D11" s="154"/>
      <c r="E11" s="154"/>
      <c r="F11" s="154"/>
      <c r="G11" s="154"/>
      <c r="H11" s="154"/>
      <c r="I11" s="18"/>
      <c r="J11" s="154" t="s">
        <v>42</v>
      </c>
      <c r="K11" s="155"/>
      <c r="L11" s="180" t="s">
        <v>43</v>
      </c>
      <c r="M11" s="155"/>
      <c r="N11" s="180" t="s">
        <v>44</v>
      </c>
      <c r="O11" s="155"/>
      <c r="P11" s="291" t="s">
        <v>47</v>
      </c>
      <c r="Q11" s="292"/>
      <c r="R11" s="291" t="s">
        <v>45</v>
      </c>
      <c r="S11" s="293"/>
      <c r="T11" s="171" t="s">
        <v>46</v>
      </c>
      <c r="U11" s="172"/>
    </row>
    <row r="12" spans="2:33" ht="20.100000000000001" customHeight="1" x14ac:dyDescent="0.2">
      <c r="B12" s="26" t="b">
        <v>0</v>
      </c>
      <c r="C12" s="67" t="s">
        <v>68</v>
      </c>
      <c r="D12" s="67"/>
      <c r="E12" s="67"/>
      <c r="F12" s="67"/>
      <c r="G12" s="67"/>
      <c r="H12" s="68"/>
      <c r="I12" s="19"/>
      <c r="J12" s="173"/>
      <c r="K12" s="166"/>
      <c r="L12" s="165"/>
      <c r="M12" s="166"/>
      <c r="N12" s="165"/>
      <c r="O12" s="166"/>
      <c r="P12" s="165"/>
      <c r="Q12" s="166"/>
      <c r="R12" s="165"/>
      <c r="S12" s="173"/>
      <c r="T12" s="161" t="str">
        <f>IF(J12+L12+N12+P12+R12=0,"",J12+L12+N12+P12+R12)</f>
        <v/>
      </c>
      <c r="U12" s="162"/>
    </row>
    <row r="13" spans="2:33" ht="20.100000000000001" customHeight="1" thickBot="1" x14ac:dyDescent="0.25">
      <c r="B13" s="27" t="b">
        <v>0</v>
      </c>
      <c r="C13" s="278" t="s">
        <v>184</v>
      </c>
      <c r="D13" s="278"/>
      <c r="E13" s="278"/>
      <c r="F13" s="278"/>
      <c r="G13" s="278"/>
      <c r="H13" s="279"/>
      <c r="I13" s="19"/>
      <c r="J13" s="174"/>
      <c r="K13" s="168"/>
      <c r="L13" s="167"/>
      <c r="M13" s="168"/>
      <c r="N13" s="167"/>
      <c r="O13" s="168"/>
      <c r="P13" s="167"/>
      <c r="Q13" s="168"/>
      <c r="R13" s="167"/>
      <c r="S13" s="174"/>
      <c r="T13" s="163"/>
      <c r="U13" s="164"/>
    </row>
    <row r="14" spans="2:33" ht="9.9499999999999993" customHeight="1" x14ac:dyDescent="0.2"/>
    <row r="15" spans="2:33" ht="20.100000000000001" customHeight="1" x14ac:dyDescent="0.2">
      <c r="B15" s="144" t="s">
        <v>70</v>
      </c>
      <c r="C15" s="145"/>
      <c r="D15" s="145"/>
      <c r="E15" s="146"/>
      <c r="F15" s="16"/>
      <c r="G15" s="71" t="s">
        <v>73</v>
      </c>
      <c r="H15" s="72"/>
      <c r="I15" s="72"/>
      <c r="J15" s="71" t="s">
        <v>74</v>
      </c>
      <c r="K15" s="72"/>
      <c r="L15" s="72"/>
      <c r="M15" s="71" t="s">
        <v>75</v>
      </c>
      <c r="N15" s="72"/>
      <c r="O15" s="72"/>
      <c r="P15" s="72"/>
      <c r="Q15" s="72"/>
      <c r="R15" s="72"/>
      <c r="S15" s="72"/>
      <c r="T15" s="72"/>
      <c r="U15" s="73"/>
      <c r="Y15" s="1"/>
      <c r="Z15" s="1"/>
      <c r="AA15" s="1"/>
      <c r="AB15" s="1"/>
      <c r="AC15" s="1"/>
      <c r="AD15" s="1"/>
      <c r="AE15" s="1"/>
      <c r="AF15" s="1"/>
      <c r="AG15" s="1"/>
    </row>
    <row r="16" spans="2:33" ht="20.100000000000001" customHeight="1" x14ac:dyDescent="0.2">
      <c r="B16" s="147"/>
      <c r="C16" s="148"/>
      <c r="D16" s="148"/>
      <c r="E16" s="149"/>
      <c r="F16" s="17"/>
      <c r="G16" s="273"/>
      <c r="H16" s="274"/>
      <c r="I16" s="274"/>
      <c r="J16" s="176"/>
      <c r="K16" s="159"/>
      <c r="L16" s="159"/>
      <c r="M16" s="132"/>
      <c r="N16" s="133"/>
      <c r="O16" s="133"/>
      <c r="P16" s="133"/>
      <c r="Q16" s="12" t="s">
        <v>55</v>
      </c>
      <c r="R16" s="159"/>
      <c r="S16" s="159"/>
      <c r="T16" s="159"/>
      <c r="U16" s="160"/>
      <c r="W16" s="8"/>
      <c r="X16" s="8"/>
    </row>
    <row r="17" spans="2:43" ht="19.5" customHeight="1" x14ac:dyDescent="0.2">
      <c r="B17" s="26" t="b">
        <v>0</v>
      </c>
      <c r="C17" s="169" t="s">
        <v>71</v>
      </c>
      <c r="D17" s="169"/>
      <c r="E17" s="170"/>
      <c r="F17" s="17"/>
      <c r="G17" s="273"/>
      <c r="H17" s="274"/>
      <c r="I17" s="274"/>
      <c r="J17" s="158"/>
      <c r="K17" s="159"/>
      <c r="L17" s="159"/>
      <c r="M17" s="132"/>
      <c r="N17" s="133"/>
      <c r="O17" s="133"/>
      <c r="P17" s="133"/>
      <c r="Q17" s="12" t="s">
        <v>55</v>
      </c>
      <c r="R17" s="159"/>
      <c r="S17" s="159"/>
      <c r="T17" s="159"/>
      <c r="U17" s="160"/>
      <c r="W17" s="8"/>
      <c r="X17" s="8"/>
    </row>
    <row r="18" spans="2:43" ht="20.100000000000001" customHeight="1" x14ac:dyDescent="0.2">
      <c r="B18" s="27" t="b">
        <v>0</v>
      </c>
      <c r="C18" s="69" t="s">
        <v>72</v>
      </c>
      <c r="D18" s="69"/>
      <c r="E18" s="70"/>
      <c r="F18" s="17"/>
      <c r="G18" s="273"/>
      <c r="H18" s="274"/>
      <c r="I18" s="274"/>
      <c r="J18" s="158"/>
      <c r="K18" s="159"/>
      <c r="L18" s="159"/>
      <c r="M18" s="132"/>
      <c r="N18" s="133"/>
      <c r="O18" s="133"/>
      <c r="P18" s="133"/>
      <c r="Q18" s="12" t="s">
        <v>55</v>
      </c>
      <c r="R18" s="159"/>
      <c r="S18" s="159"/>
      <c r="T18" s="159"/>
      <c r="U18" s="160"/>
      <c r="W18" s="8"/>
      <c r="X18" s="8"/>
    </row>
    <row r="19" spans="2:43" ht="9.9499999999999993" customHeight="1" x14ac:dyDescent="0.2">
      <c r="B19" s="5"/>
      <c r="C19" s="5"/>
      <c r="D19" s="5"/>
      <c r="E19" s="5"/>
      <c r="F19" s="5"/>
      <c r="G19" s="5"/>
      <c r="H19" s="5"/>
      <c r="I19" s="5"/>
      <c r="J19" s="5"/>
      <c r="K19" s="5"/>
      <c r="L19" s="5"/>
      <c r="M19" s="5"/>
      <c r="N19" s="5"/>
      <c r="O19" s="5"/>
      <c r="P19" s="5"/>
      <c r="Q19" s="5"/>
      <c r="R19" s="5"/>
      <c r="S19" s="5"/>
      <c r="T19" s="5"/>
      <c r="U19" s="5"/>
      <c r="W19" s="8"/>
      <c r="X19" s="8"/>
    </row>
    <row r="20" spans="2:43" ht="20.100000000000001" customHeight="1" x14ac:dyDescent="0.2">
      <c r="B20" s="134" t="s">
        <v>76</v>
      </c>
      <c r="C20" s="134"/>
      <c r="D20" s="134"/>
      <c r="E20" s="134"/>
      <c r="F20" s="134"/>
      <c r="G20" s="134"/>
      <c r="H20" s="134"/>
      <c r="I20" s="134"/>
      <c r="J20" s="134"/>
      <c r="K20" s="134"/>
      <c r="L20" s="134"/>
      <c r="M20" s="134"/>
      <c r="N20" s="134"/>
      <c r="O20" s="134"/>
      <c r="P20" s="134"/>
      <c r="Q20" s="134"/>
      <c r="R20" s="134"/>
      <c r="S20" s="134"/>
      <c r="T20" s="134"/>
      <c r="U20" s="134"/>
      <c r="W20" s="8"/>
      <c r="X20" s="8"/>
      <c r="Y20" s="8"/>
      <c r="Z20" s="8"/>
      <c r="AA20" s="8"/>
      <c r="AB20" s="8"/>
      <c r="AC20" s="8"/>
      <c r="AD20" s="8"/>
      <c r="AE20" s="8"/>
      <c r="AF20" s="8"/>
      <c r="AG20" s="8"/>
      <c r="AH20" s="8"/>
      <c r="AI20" s="8"/>
      <c r="AJ20" s="8"/>
      <c r="AK20" s="8"/>
    </row>
    <row r="21" spans="2:43" ht="20.100000000000001" customHeight="1" x14ac:dyDescent="0.2">
      <c r="B21" s="63" t="s">
        <v>48</v>
      </c>
      <c r="C21" s="271"/>
      <c r="D21" s="271"/>
      <c r="E21" s="271"/>
      <c r="F21" s="271"/>
      <c r="G21" s="271"/>
      <c r="H21" s="100" t="s">
        <v>14</v>
      </c>
      <c r="I21" s="101"/>
      <c r="J21" s="268"/>
      <c r="K21" s="269"/>
      <c r="L21" s="269"/>
      <c r="M21" s="270"/>
      <c r="N21" s="100" t="s">
        <v>49</v>
      </c>
      <c r="O21" s="101"/>
      <c r="P21" s="156"/>
      <c r="Q21" s="157"/>
      <c r="R21" s="157"/>
      <c r="S21" s="157"/>
      <c r="T21" s="157"/>
      <c r="U21" s="157"/>
      <c r="W21" s="8"/>
      <c r="X21" s="8"/>
      <c r="Y21" s="8"/>
      <c r="Z21" s="8"/>
      <c r="AA21" s="8"/>
      <c r="AB21" s="8"/>
      <c r="AC21" s="8"/>
      <c r="AD21" s="8"/>
      <c r="AE21" s="8"/>
      <c r="AF21" s="8"/>
      <c r="AG21" s="8"/>
      <c r="AH21" s="8"/>
      <c r="AI21" s="8"/>
      <c r="AJ21" s="8"/>
      <c r="AK21" s="8"/>
    </row>
    <row r="22" spans="2:43" ht="10.15" customHeight="1" x14ac:dyDescent="0.2">
      <c r="W22" s="8"/>
      <c r="X22" s="8"/>
      <c r="Y22" s="8"/>
      <c r="Z22" s="8"/>
      <c r="AA22" s="8"/>
      <c r="AB22" s="8"/>
      <c r="AC22" s="8"/>
      <c r="AD22" s="8"/>
      <c r="AE22" s="8"/>
      <c r="AF22" s="8"/>
      <c r="AG22" s="8"/>
      <c r="AH22" s="8"/>
      <c r="AI22" s="8"/>
      <c r="AJ22" s="8"/>
      <c r="AK22" s="8"/>
    </row>
    <row r="23" spans="2:43" ht="84" customHeight="1" x14ac:dyDescent="0.2">
      <c r="B23" s="82" t="s">
        <v>77</v>
      </c>
      <c r="C23" s="83"/>
      <c r="D23" s="83"/>
      <c r="E23" s="83"/>
      <c r="F23" s="83"/>
      <c r="G23" s="83"/>
      <c r="H23" s="83"/>
      <c r="I23" s="83"/>
      <c r="J23" s="83"/>
      <c r="K23" s="83"/>
      <c r="L23" s="83"/>
      <c r="M23" s="83"/>
      <c r="N23" s="83"/>
      <c r="O23" s="83"/>
      <c r="P23" s="83"/>
      <c r="Q23" s="83"/>
      <c r="R23" s="83"/>
      <c r="S23" s="83"/>
      <c r="T23" s="83"/>
      <c r="U23" s="84"/>
      <c r="W23" s="8"/>
      <c r="X23" s="8"/>
      <c r="Y23" s="8"/>
      <c r="Z23" s="8"/>
      <c r="AA23" s="8"/>
      <c r="AB23" s="8"/>
      <c r="AC23" s="8"/>
      <c r="AD23" s="8"/>
      <c r="AE23" s="8"/>
      <c r="AF23" s="8"/>
      <c r="AG23" s="8"/>
      <c r="AH23" s="8"/>
      <c r="AI23" s="8"/>
      <c r="AJ23" s="8"/>
      <c r="AK23" s="8"/>
    </row>
    <row r="24" spans="2:43" ht="9.9499999999999993" customHeight="1" x14ac:dyDescent="0.2">
      <c r="W24" s="8"/>
      <c r="X24" s="8"/>
      <c r="Y24" s="8"/>
      <c r="Z24" s="8"/>
      <c r="AA24" s="8"/>
      <c r="AB24" s="8"/>
      <c r="AC24" s="8"/>
      <c r="AD24" s="8"/>
      <c r="AE24" s="8"/>
      <c r="AF24" s="8"/>
      <c r="AG24" s="8"/>
      <c r="AH24" s="8"/>
      <c r="AI24" s="8"/>
      <c r="AJ24" s="8"/>
      <c r="AK24" s="8"/>
    </row>
    <row r="25" spans="2:43" ht="20.100000000000001" customHeight="1" x14ac:dyDescent="0.2">
      <c r="B25" s="85" t="s">
        <v>80</v>
      </c>
      <c r="C25" s="86"/>
      <c r="D25" s="86"/>
      <c r="E25" s="86"/>
      <c r="F25" s="86"/>
      <c r="G25" s="86"/>
      <c r="H25" s="86"/>
      <c r="I25" s="86"/>
      <c r="J25" s="86"/>
      <c r="K25" s="86"/>
      <c r="L25" s="86"/>
      <c r="M25" s="86"/>
      <c r="N25" s="86"/>
      <c r="O25" s="86"/>
      <c r="P25" s="86"/>
      <c r="Q25" s="86"/>
      <c r="R25" s="86"/>
      <c r="S25" s="86"/>
      <c r="T25" s="86"/>
      <c r="U25" s="87"/>
      <c r="W25" s="8"/>
      <c r="X25" s="8"/>
      <c r="Y25" s="8"/>
      <c r="Z25" s="8"/>
      <c r="AA25" s="8"/>
      <c r="AB25" s="8"/>
      <c r="AC25" s="8"/>
      <c r="AD25" s="8"/>
      <c r="AE25" s="8"/>
      <c r="AF25" s="8"/>
      <c r="AG25" s="8"/>
    </row>
    <row r="26" spans="2:43" ht="20.100000000000001" customHeight="1" x14ac:dyDescent="0.2">
      <c r="B26" s="28" t="b">
        <v>0</v>
      </c>
      <c r="C26" s="275" t="s">
        <v>81</v>
      </c>
      <c r="D26" s="276"/>
      <c r="E26" s="276"/>
      <c r="F26" s="276"/>
      <c r="G26" s="276"/>
      <c r="H26" s="276"/>
      <c r="I26" s="276"/>
      <c r="J26" s="276"/>
      <c r="K26" s="276"/>
      <c r="L26" s="276"/>
      <c r="M26" s="276"/>
      <c r="N26" s="276"/>
      <c r="O26" s="276"/>
      <c r="P26" s="276"/>
      <c r="Q26" s="276"/>
      <c r="R26" s="276"/>
      <c r="S26" s="276"/>
      <c r="T26" s="276"/>
      <c r="U26" s="277"/>
      <c r="Z26" s="92"/>
      <c r="AA26" s="92"/>
      <c r="AB26" s="92"/>
      <c r="AC26" s="92"/>
      <c r="AD26" s="92"/>
      <c r="AE26" s="92"/>
      <c r="AF26" s="92"/>
      <c r="AG26" s="92"/>
      <c r="AH26" s="92"/>
      <c r="AI26" s="92"/>
      <c r="AJ26" s="92"/>
      <c r="AK26" s="92"/>
      <c r="AL26" s="92"/>
      <c r="AM26" s="92"/>
      <c r="AN26" s="92"/>
      <c r="AO26" s="92"/>
      <c r="AP26" s="92"/>
      <c r="AQ26" s="92"/>
    </row>
    <row r="27" spans="2:43" ht="20.100000000000001" customHeight="1" x14ac:dyDescent="0.2">
      <c r="B27" s="29" t="b">
        <v>0</v>
      </c>
      <c r="C27" s="88" t="s">
        <v>176</v>
      </c>
      <c r="D27" s="89"/>
      <c r="E27" s="89"/>
      <c r="F27" s="89"/>
      <c r="G27" s="89"/>
      <c r="H27" s="89"/>
      <c r="I27" s="89"/>
      <c r="J27" s="89"/>
      <c r="K27" s="89"/>
      <c r="L27" s="89"/>
      <c r="M27" s="89"/>
      <c r="N27" s="89"/>
      <c r="O27" s="89"/>
      <c r="P27" s="89"/>
      <c r="Q27" s="89"/>
      <c r="R27" s="89"/>
      <c r="S27" s="89"/>
      <c r="T27" s="89"/>
      <c r="U27" s="90"/>
      <c r="Z27" s="89"/>
      <c r="AA27" s="89"/>
      <c r="AB27" s="89"/>
      <c r="AC27" s="89"/>
      <c r="AD27" s="89"/>
      <c r="AE27" s="89"/>
      <c r="AF27" s="89"/>
      <c r="AG27" s="89"/>
      <c r="AH27" s="89"/>
      <c r="AI27" s="89"/>
      <c r="AJ27" s="89"/>
      <c r="AK27" s="89"/>
      <c r="AL27" s="89"/>
      <c r="AM27" s="89"/>
      <c r="AN27" s="89"/>
      <c r="AO27" s="89"/>
      <c r="AP27" s="89"/>
      <c r="AQ27" s="89"/>
    </row>
    <row r="28" spans="2:43" ht="20.100000000000001" customHeight="1" x14ac:dyDescent="0.2">
      <c r="B28" s="29" t="b">
        <v>0</v>
      </c>
      <c r="C28" s="91" t="s">
        <v>177</v>
      </c>
      <c r="D28" s="92"/>
      <c r="E28" s="92"/>
      <c r="F28" s="92"/>
      <c r="G28" s="92"/>
      <c r="H28" s="92"/>
      <c r="I28" s="92"/>
      <c r="J28" s="92"/>
      <c r="K28" s="92"/>
      <c r="L28" s="92"/>
      <c r="M28" s="92"/>
      <c r="N28" s="92"/>
      <c r="O28" s="92"/>
      <c r="P28" s="92"/>
      <c r="Q28" s="92"/>
      <c r="R28" s="92"/>
      <c r="S28" s="92"/>
      <c r="T28" s="92"/>
      <c r="U28" s="93"/>
      <c r="Z28" s="92"/>
      <c r="AA28" s="92"/>
      <c r="AB28" s="92"/>
      <c r="AC28" s="92"/>
      <c r="AD28" s="92"/>
      <c r="AE28" s="92"/>
      <c r="AF28" s="92"/>
      <c r="AG28" s="92"/>
      <c r="AH28" s="92"/>
      <c r="AI28" s="92"/>
      <c r="AJ28" s="92"/>
      <c r="AK28" s="92"/>
      <c r="AL28" s="92"/>
      <c r="AM28" s="92"/>
      <c r="AN28" s="92"/>
      <c r="AO28" s="92"/>
      <c r="AP28" s="92"/>
      <c r="AQ28" s="92"/>
    </row>
    <row r="29" spans="2:43" ht="20.100000000000001" customHeight="1" x14ac:dyDescent="0.2">
      <c r="B29" s="29" t="b">
        <v>0</v>
      </c>
      <c r="C29" s="88" t="s">
        <v>178</v>
      </c>
      <c r="D29" s="89"/>
      <c r="E29" s="89"/>
      <c r="F29" s="89"/>
      <c r="G29" s="89"/>
      <c r="H29" s="89"/>
      <c r="I29" s="89"/>
      <c r="J29" s="89"/>
      <c r="K29" s="89"/>
      <c r="L29" s="89"/>
      <c r="M29" s="89"/>
      <c r="N29" s="89"/>
      <c r="O29" s="89"/>
      <c r="P29" s="89"/>
      <c r="Q29" s="89"/>
      <c r="R29" s="89"/>
      <c r="S29" s="89"/>
      <c r="T29" s="89"/>
      <c r="U29" s="90"/>
      <c r="Z29" s="92"/>
      <c r="AA29" s="92"/>
      <c r="AB29" s="92"/>
      <c r="AC29" s="92"/>
      <c r="AD29" s="92"/>
      <c r="AE29" s="92"/>
      <c r="AF29" s="92"/>
      <c r="AG29" s="92"/>
      <c r="AH29" s="92"/>
      <c r="AI29" s="92"/>
      <c r="AJ29" s="92"/>
      <c r="AK29" s="92"/>
      <c r="AL29" s="92"/>
      <c r="AM29" s="92"/>
      <c r="AN29" s="92"/>
      <c r="AO29" s="92"/>
      <c r="AP29" s="92"/>
      <c r="AQ29" s="92"/>
    </row>
    <row r="30" spans="2:43" ht="20.100000000000001" customHeight="1" x14ac:dyDescent="0.2">
      <c r="B30" s="31"/>
      <c r="C30" s="88" t="s">
        <v>179</v>
      </c>
      <c r="D30" s="89"/>
      <c r="E30" s="89"/>
      <c r="F30" s="89"/>
      <c r="G30" s="89"/>
      <c r="H30" s="89"/>
      <c r="I30" s="89"/>
      <c r="J30" s="89"/>
      <c r="K30" s="89"/>
      <c r="L30" s="89"/>
      <c r="M30" s="89"/>
      <c r="N30" s="89"/>
      <c r="O30" s="89"/>
      <c r="P30" s="89"/>
      <c r="Q30" s="89"/>
      <c r="R30" s="89"/>
      <c r="S30" s="89"/>
      <c r="T30" s="89"/>
      <c r="U30" s="90"/>
      <c r="Z30" s="92"/>
      <c r="AA30" s="92"/>
      <c r="AB30" s="92"/>
      <c r="AC30" s="92"/>
      <c r="AD30" s="92"/>
      <c r="AE30" s="92"/>
      <c r="AF30" s="92"/>
      <c r="AG30" s="92"/>
      <c r="AH30" s="92"/>
      <c r="AI30" s="92"/>
      <c r="AJ30" s="92"/>
      <c r="AK30" s="92"/>
      <c r="AL30" s="92"/>
      <c r="AM30" s="92"/>
      <c r="AN30" s="92"/>
      <c r="AO30" s="92"/>
      <c r="AP30" s="92"/>
      <c r="AQ30" s="92"/>
    </row>
    <row r="31" spans="2:43" ht="20.100000000000001" customHeight="1" x14ac:dyDescent="0.2">
      <c r="B31" s="29" t="b">
        <v>0</v>
      </c>
      <c r="C31" s="94" t="s">
        <v>82</v>
      </c>
      <c r="D31" s="95"/>
      <c r="E31" s="95"/>
      <c r="F31" s="95"/>
      <c r="G31" s="95"/>
      <c r="H31" s="95"/>
      <c r="I31" s="95"/>
      <c r="J31" s="95"/>
      <c r="K31" s="95"/>
      <c r="L31" s="95"/>
      <c r="M31" s="95"/>
      <c r="N31" s="95"/>
      <c r="O31" s="95"/>
      <c r="P31" s="95"/>
      <c r="Q31" s="95"/>
      <c r="R31" s="95"/>
      <c r="S31" s="95"/>
      <c r="T31" s="95"/>
      <c r="U31" s="96"/>
      <c r="Z31" s="95"/>
      <c r="AA31" s="95"/>
      <c r="AB31" s="95"/>
      <c r="AC31" s="95"/>
      <c r="AD31" s="95"/>
      <c r="AE31" s="95"/>
      <c r="AF31" s="95"/>
      <c r="AG31" s="95"/>
      <c r="AH31" s="95"/>
      <c r="AI31" s="95"/>
      <c r="AJ31" s="95"/>
      <c r="AK31" s="95"/>
      <c r="AL31" s="95"/>
      <c r="AM31" s="95"/>
      <c r="AN31" s="95"/>
      <c r="AO31" s="95"/>
      <c r="AP31" s="95"/>
      <c r="AQ31" s="95"/>
    </row>
    <row r="32" spans="2:43" ht="20.100000000000001" customHeight="1" x14ac:dyDescent="0.2">
      <c r="B32" s="29" t="b">
        <v>0</v>
      </c>
      <c r="C32" s="119" t="s">
        <v>83</v>
      </c>
      <c r="D32" s="120"/>
      <c r="E32" s="120"/>
      <c r="F32" s="120"/>
      <c r="G32" s="120"/>
      <c r="H32" s="120"/>
      <c r="I32" s="120"/>
      <c r="J32" s="120"/>
      <c r="K32" s="120"/>
      <c r="L32" s="120"/>
      <c r="M32" s="120"/>
      <c r="N32" s="120"/>
      <c r="O32" s="120"/>
      <c r="P32" s="120"/>
      <c r="Q32" s="120"/>
      <c r="R32" s="120"/>
      <c r="S32" s="120"/>
      <c r="T32" s="120"/>
      <c r="U32" s="121"/>
      <c r="Z32" s="118"/>
      <c r="AA32" s="118"/>
      <c r="AB32" s="118"/>
      <c r="AC32" s="118"/>
      <c r="AD32" s="118"/>
      <c r="AE32" s="118"/>
      <c r="AF32" s="118"/>
      <c r="AG32" s="118"/>
      <c r="AH32" s="118"/>
      <c r="AI32" s="118"/>
      <c r="AJ32" s="118"/>
      <c r="AK32" s="118"/>
      <c r="AL32" s="118"/>
      <c r="AM32" s="118"/>
      <c r="AN32" s="118"/>
      <c r="AO32" s="118"/>
      <c r="AP32" s="118"/>
      <c r="AQ32" s="118"/>
    </row>
    <row r="33" spans="2:43" ht="20.100000000000001" customHeight="1" x14ac:dyDescent="0.2">
      <c r="B33" s="31"/>
      <c r="C33" s="122" t="s">
        <v>84</v>
      </c>
      <c r="D33" s="118"/>
      <c r="E33" s="118"/>
      <c r="F33" s="118"/>
      <c r="G33" s="118"/>
      <c r="H33" s="118"/>
      <c r="I33" s="118"/>
      <c r="J33" s="118"/>
      <c r="K33" s="118"/>
      <c r="L33" s="118"/>
      <c r="M33" s="118"/>
      <c r="N33" s="118"/>
      <c r="O33" s="118"/>
      <c r="P33" s="118"/>
      <c r="Q33" s="118"/>
      <c r="R33" s="118"/>
      <c r="S33" s="118"/>
      <c r="T33" s="118"/>
      <c r="U33" s="123"/>
      <c r="Y33" s="11"/>
      <c r="Z33" s="118"/>
      <c r="AA33" s="118"/>
      <c r="AB33" s="118"/>
      <c r="AC33" s="118"/>
      <c r="AD33" s="118"/>
      <c r="AE33" s="118"/>
      <c r="AF33" s="118"/>
      <c r="AG33" s="118"/>
      <c r="AH33" s="118"/>
      <c r="AI33" s="118"/>
      <c r="AJ33" s="118"/>
      <c r="AK33" s="118"/>
      <c r="AL33" s="118"/>
      <c r="AM33" s="118"/>
      <c r="AN33" s="118"/>
      <c r="AO33" s="118"/>
      <c r="AP33" s="118"/>
      <c r="AQ33" s="118"/>
    </row>
    <row r="34" spans="2:43" ht="20.100000000000001" customHeight="1" x14ac:dyDescent="0.2">
      <c r="B34" s="29" t="b">
        <v>0</v>
      </c>
      <c r="C34" s="91" t="s">
        <v>180</v>
      </c>
      <c r="D34" s="92"/>
      <c r="E34" s="92"/>
      <c r="F34" s="92"/>
      <c r="G34" s="92"/>
      <c r="H34" s="92"/>
      <c r="I34" s="92"/>
      <c r="J34" s="92"/>
      <c r="K34" s="92"/>
      <c r="L34" s="92"/>
      <c r="M34" s="92"/>
      <c r="N34" s="92"/>
      <c r="O34" s="92"/>
      <c r="P34" s="92"/>
      <c r="Q34" s="92"/>
      <c r="R34" s="92"/>
      <c r="S34" s="92"/>
      <c r="T34" s="92"/>
      <c r="U34" s="93"/>
      <c r="Z34" s="53"/>
      <c r="AA34" s="53"/>
      <c r="AB34" s="53"/>
      <c r="AC34" s="53"/>
      <c r="AD34" s="53"/>
      <c r="AE34" s="53"/>
      <c r="AF34" s="53"/>
      <c r="AG34" s="53"/>
      <c r="AH34" s="53"/>
      <c r="AI34" s="53"/>
      <c r="AJ34" s="53"/>
      <c r="AK34" s="53"/>
      <c r="AL34" s="53"/>
      <c r="AM34" s="53"/>
      <c r="AN34" s="53"/>
      <c r="AO34" s="53"/>
      <c r="AP34" s="53"/>
      <c r="AQ34" s="53"/>
    </row>
    <row r="35" spans="2:43" ht="20.100000000000001" customHeight="1" x14ac:dyDescent="0.2">
      <c r="B35" s="30" t="b">
        <v>0</v>
      </c>
      <c r="C35" s="126" t="s">
        <v>181</v>
      </c>
      <c r="D35" s="127"/>
      <c r="E35" s="127"/>
      <c r="F35" s="127"/>
      <c r="G35" s="127"/>
      <c r="H35" s="127"/>
      <c r="I35" s="127"/>
      <c r="J35" s="127"/>
      <c r="K35" s="127"/>
      <c r="L35" s="127"/>
      <c r="M35" s="127"/>
      <c r="N35" s="127"/>
      <c r="O35" s="127"/>
      <c r="P35" s="127"/>
      <c r="Q35" s="127"/>
      <c r="R35" s="127"/>
      <c r="S35" s="127"/>
      <c r="T35" s="127"/>
      <c r="U35" s="128"/>
    </row>
    <row r="36" spans="2:43" ht="20.100000000000001" customHeight="1" x14ac:dyDescent="0.2">
      <c r="C36" s="10"/>
      <c r="D36" s="10"/>
      <c r="E36" s="10"/>
      <c r="F36" s="10"/>
      <c r="G36" s="10"/>
      <c r="H36" s="10"/>
      <c r="I36" s="10"/>
      <c r="J36" s="10"/>
      <c r="K36" s="10"/>
      <c r="L36" s="10"/>
      <c r="M36" s="10"/>
      <c r="N36" s="10"/>
      <c r="O36" s="10"/>
      <c r="P36" s="10"/>
      <c r="Q36" s="10"/>
      <c r="R36" s="10"/>
      <c r="S36" s="10"/>
      <c r="T36" s="10"/>
    </row>
    <row r="37" spans="2:43" ht="20.100000000000001" customHeight="1" x14ac:dyDescent="0.2">
      <c r="B37" s="150" t="s">
        <v>28</v>
      </c>
      <c r="C37" s="153" t="s">
        <v>59</v>
      </c>
      <c r="D37" s="153"/>
      <c r="E37" s="153" t="s">
        <v>29</v>
      </c>
      <c r="F37" s="153"/>
      <c r="G37" s="97" t="s">
        <v>60</v>
      </c>
      <c r="H37" s="98"/>
      <c r="I37" s="97" t="s">
        <v>61</v>
      </c>
      <c r="J37" s="99"/>
      <c r="K37" s="7"/>
      <c r="L37" s="272" t="s">
        <v>85</v>
      </c>
      <c r="M37" s="272"/>
      <c r="N37" s="272"/>
      <c r="O37" s="272"/>
      <c r="P37" s="272"/>
      <c r="Q37" s="80" t="s">
        <v>63</v>
      </c>
      <c r="R37" s="81"/>
      <c r="S37" s="81"/>
      <c r="T37" s="81"/>
      <c r="U37" s="81"/>
    </row>
    <row r="38" spans="2:43" ht="20.100000000000001" customHeight="1" x14ac:dyDescent="0.2">
      <c r="B38" s="151"/>
      <c r="C38" s="124"/>
      <c r="D38" s="116"/>
      <c r="E38" s="112"/>
      <c r="F38" s="116"/>
      <c r="G38" s="112"/>
      <c r="H38" s="113"/>
      <c r="I38" s="112"/>
      <c r="J38" s="116"/>
      <c r="K38" s="20"/>
      <c r="L38" s="10" t="s">
        <v>87</v>
      </c>
      <c r="M38" s="14"/>
      <c r="N38" s="14"/>
      <c r="O38" s="14"/>
      <c r="P38" s="14"/>
      <c r="Q38" s="14"/>
      <c r="R38" s="21"/>
      <c r="S38" s="21"/>
      <c r="T38" s="21"/>
      <c r="U38" s="21"/>
    </row>
    <row r="39" spans="2:43" ht="20.100000000000001" customHeight="1" x14ac:dyDescent="0.2">
      <c r="B39" s="152"/>
      <c r="C39" s="114"/>
      <c r="D39" s="117"/>
      <c r="E39" s="114"/>
      <c r="F39" s="117"/>
      <c r="G39" s="114"/>
      <c r="H39" s="115"/>
      <c r="I39" s="114"/>
      <c r="J39" s="117"/>
      <c r="K39" s="22"/>
      <c r="L39" s="125" t="s">
        <v>62</v>
      </c>
      <c r="M39" s="125"/>
      <c r="N39" s="125"/>
      <c r="O39" s="125"/>
      <c r="P39" s="125"/>
      <c r="Q39" s="125"/>
      <c r="R39" s="125"/>
      <c r="S39" s="125"/>
      <c r="T39" s="125"/>
      <c r="U39" s="125"/>
    </row>
    <row r="40" spans="2:43" ht="20.100000000000001" customHeight="1" x14ac:dyDescent="0.2"/>
    <row r="41" spans="2:43" ht="20.100000000000001" customHeight="1" x14ac:dyDescent="0.2">
      <c r="B41" s="107" t="s">
        <v>152</v>
      </c>
      <c r="C41" s="107"/>
      <c r="D41" s="107"/>
      <c r="E41" s="107"/>
      <c r="F41" s="107"/>
      <c r="G41" s="107"/>
      <c r="H41" s="107"/>
      <c r="I41" s="107"/>
      <c r="J41" s="107"/>
      <c r="K41" s="107"/>
      <c r="L41" s="107"/>
      <c r="M41" s="107"/>
      <c r="N41" s="107"/>
      <c r="O41" s="107"/>
      <c r="P41" s="107"/>
      <c r="Q41" s="107"/>
      <c r="R41" s="107"/>
      <c r="S41" s="107"/>
      <c r="T41" s="107"/>
      <c r="U41" s="107"/>
    </row>
    <row r="42" spans="2:43" ht="20.100000000000001" customHeight="1" x14ac:dyDescent="0.2">
      <c r="B42" s="107"/>
      <c r="C42" s="107"/>
      <c r="D42" s="107"/>
      <c r="E42" s="107"/>
      <c r="F42" s="107"/>
      <c r="G42" s="107"/>
      <c r="H42" s="107"/>
      <c r="I42" s="107"/>
      <c r="J42" s="107"/>
      <c r="K42" s="107"/>
      <c r="L42" s="107"/>
      <c r="M42" s="107"/>
      <c r="N42" s="107"/>
      <c r="O42" s="107"/>
      <c r="P42" s="107"/>
      <c r="Q42" s="107"/>
      <c r="R42" s="107"/>
      <c r="S42" s="107"/>
      <c r="T42" s="107"/>
      <c r="U42" s="107"/>
    </row>
    <row r="43" spans="2:43" s="42" customFormat="1" ht="41.25" customHeight="1" x14ac:dyDescent="0.15">
      <c r="B43" s="40" t="s">
        <v>153</v>
      </c>
      <c r="C43" s="41"/>
      <c r="D43" s="41"/>
      <c r="E43" s="41"/>
      <c r="F43" s="41"/>
      <c r="G43" s="41"/>
      <c r="H43" s="41"/>
      <c r="I43" s="41"/>
      <c r="J43" s="41"/>
      <c r="K43" s="41"/>
      <c r="L43" s="41"/>
      <c r="M43" s="41"/>
      <c r="N43" s="41"/>
      <c r="O43" s="41"/>
      <c r="P43" s="41"/>
      <c r="Q43" s="41"/>
      <c r="R43" s="41"/>
      <c r="S43" s="41"/>
      <c r="T43" s="41"/>
      <c r="U43" s="41"/>
    </row>
    <row r="44" spans="2:43" ht="20.100000000000001" customHeight="1" x14ac:dyDescent="0.2">
      <c r="C44" s="71" t="s">
        <v>75</v>
      </c>
      <c r="D44" s="72"/>
      <c r="E44" s="72"/>
      <c r="F44" s="72"/>
      <c r="G44" s="72"/>
      <c r="H44" s="72"/>
      <c r="I44" s="72"/>
      <c r="J44" s="72"/>
      <c r="K44" s="73"/>
      <c r="L44" s="257" t="s">
        <v>155</v>
      </c>
      <c r="M44" s="258"/>
      <c r="N44" s="258"/>
      <c r="O44" s="259"/>
      <c r="P44" s="257" t="s">
        <v>156</v>
      </c>
      <c r="Q44" s="258"/>
      <c r="R44" s="258"/>
      <c r="S44" s="259"/>
    </row>
    <row r="45" spans="2:43" ht="20.100000000000001" customHeight="1" x14ac:dyDescent="0.2">
      <c r="C45" s="267" t="str">
        <f>IF(M16="","",M16)</f>
        <v/>
      </c>
      <c r="D45" s="258"/>
      <c r="E45" s="258"/>
      <c r="F45" s="259"/>
      <c r="G45" s="15" t="s">
        <v>154</v>
      </c>
      <c r="H45" s="267" t="str">
        <f>IF(R16="","",R16)</f>
        <v/>
      </c>
      <c r="I45" s="258"/>
      <c r="J45" s="258"/>
      <c r="K45" s="259"/>
      <c r="L45" s="109">
        <f>'駅名（station name）'!N6</f>
        <v>0</v>
      </c>
      <c r="M45" s="110"/>
      <c r="N45" s="110"/>
      <c r="O45" s="111"/>
      <c r="P45" s="109">
        <f>'駅名（station name）'!O6</f>
        <v>0</v>
      </c>
      <c r="Q45" s="110"/>
      <c r="R45" s="110"/>
      <c r="S45" s="111"/>
    </row>
    <row r="46" spans="2:43" ht="20.100000000000001" customHeight="1" x14ac:dyDescent="0.2">
      <c r="C46" s="267" t="str">
        <f>IF(M17="","",M17)</f>
        <v/>
      </c>
      <c r="D46" s="258"/>
      <c r="E46" s="258"/>
      <c r="F46" s="259"/>
      <c r="G46" s="15" t="s">
        <v>154</v>
      </c>
      <c r="H46" s="267" t="str">
        <f>IF(R17="","",R17)</f>
        <v/>
      </c>
      <c r="I46" s="258"/>
      <c r="J46" s="258"/>
      <c r="K46" s="259"/>
      <c r="L46" s="109">
        <f>'駅名（station name）'!N7</f>
        <v>0</v>
      </c>
      <c r="M46" s="110"/>
      <c r="N46" s="110"/>
      <c r="O46" s="111"/>
      <c r="P46" s="109">
        <f>'駅名（station name）'!O7</f>
        <v>0</v>
      </c>
      <c r="Q46" s="110"/>
      <c r="R46" s="110"/>
      <c r="S46" s="111"/>
    </row>
    <row r="47" spans="2:43" ht="20.100000000000001" customHeight="1" thickBot="1" x14ac:dyDescent="0.25">
      <c r="C47" s="264" t="str">
        <f>IF(M18="","",M18)</f>
        <v/>
      </c>
      <c r="D47" s="265"/>
      <c r="E47" s="265"/>
      <c r="F47" s="266"/>
      <c r="G47" s="35" t="s">
        <v>154</v>
      </c>
      <c r="H47" s="264" t="str">
        <f>IF(R18="","",R18)</f>
        <v/>
      </c>
      <c r="I47" s="265"/>
      <c r="J47" s="265"/>
      <c r="K47" s="266"/>
      <c r="L47" s="201">
        <f>'駅名（station name）'!N8</f>
        <v>0</v>
      </c>
      <c r="M47" s="202"/>
      <c r="N47" s="202"/>
      <c r="O47" s="203"/>
      <c r="P47" s="201">
        <f>'駅名（station name）'!O8</f>
        <v>0</v>
      </c>
      <c r="Q47" s="202"/>
      <c r="R47" s="202"/>
      <c r="S47" s="203"/>
    </row>
    <row r="48" spans="2:43" ht="20.100000000000001" customHeight="1" thickTop="1" x14ac:dyDescent="0.2">
      <c r="C48" s="34"/>
      <c r="D48" s="3"/>
      <c r="E48" s="260" t="s">
        <v>158</v>
      </c>
      <c r="F48" s="260"/>
      <c r="G48" s="260"/>
      <c r="H48" s="260"/>
      <c r="I48" s="260"/>
      <c r="J48" s="260"/>
      <c r="K48" s="261"/>
      <c r="L48" s="188">
        <f>SUM(L45:O47)</f>
        <v>0</v>
      </c>
      <c r="M48" s="189"/>
      <c r="N48" s="189"/>
      <c r="O48" s="190"/>
      <c r="P48" s="188">
        <f>SUM(P45:S47)</f>
        <v>0</v>
      </c>
      <c r="Q48" s="189"/>
      <c r="R48" s="189"/>
      <c r="S48" s="190"/>
    </row>
    <row r="49" spans="1:21" ht="20.100000000000001" customHeight="1" thickBot="1" x14ac:dyDescent="0.25">
      <c r="C49" s="36"/>
      <c r="D49" s="37"/>
      <c r="E49" s="37"/>
      <c r="F49" s="262" t="s">
        <v>157</v>
      </c>
      <c r="G49" s="262"/>
      <c r="H49" s="262"/>
      <c r="I49" s="262"/>
      <c r="J49" s="262"/>
      <c r="K49" s="263"/>
      <c r="L49" s="191" t="str">
        <f>IF($B$13,IF($T$12&lt;'駅名（station name）'!$F$8,'駅名（station name）'!$E$9,'駅名（station name）'!$F$9),IF($B$12,IF($T$12&lt;'駅名（station name）'!$F$11,IF($T$12&lt;25,0,'駅名（station name）'!$E$12),'駅名（station name）'!$F$12),"Select the Organisation Type"))</f>
        <v>Select the Organisation Type</v>
      </c>
      <c r="M49" s="192"/>
      <c r="N49" s="192"/>
      <c r="O49" s="192"/>
      <c r="P49" s="192"/>
      <c r="Q49" s="192"/>
      <c r="R49" s="192"/>
      <c r="S49" s="193"/>
    </row>
    <row r="50" spans="1:21" ht="20.100000000000001" customHeight="1" thickBot="1" x14ac:dyDescent="0.25">
      <c r="C50" s="38"/>
      <c r="D50" s="39"/>
      <c r="E50" s="39"/>
      <c r="F50" s="39"/>
      <c r="G50" s="186" t="s">
        <v>159</v>
      </c>
      <c r="H50" s="186"/>
      <c r="I50" s="186"/>
      <c r="J50" s="186"/>
      <c r="K50" s="187"/>
      <c r="L50" s="181">
        <f>IFERROR(ROUNDUP((L48*(1-$L$49)),-1),0)</f>
        <v>0</v>
      </c>
      <c r="M50" s="182"/>
      <c r="N50" s="182"/>
      <c r="O50" s="183"/>
      <c r="P50" s="184">
        <f>IFERROR(ROUNDUP((P48*(1-$L$49)),-1),0)</f>
        <v>0</v>
      </c>
      <c r="Q50" s="182"/>
      <c r="R50" s="182"/>
      <c r="S50" s="185"/>
    </row>
    <row r="51" spans="1:21" s="5" customFormat="1" ht="41.25" customHeight="1" x14ac:dyDescent="0.15">
      <c r="A51" s="7"/>
      <c r="B51" s="290" t="s">
        <v>160</v>
      </c>
      <c r="C51" s="290"/>
      <c r="D51" s="290"/>
      <c r="E51" s="290"/>
      <c r="F51" s="290"/>
      <c r="G51" s="290"/>
      <c r="H51" s="290"/>
      <c r="I51" s="290"/>
      <c r="J51" s="290"/>
      <c r="K51" s="290"/>
      <c r="L51" s="290"/>
      <c r="M51" s="41"/>
      <c r="N51" s="41"/>
      <c r="O51" s="41"/>
      <c r="P51" s="41"/>
      <c r="Q51" s="41"/>
      <c r="R51" s="41"/>
      <c r="S51" s="41"/>
      <c r="T51" s="41"/>
      <c r="U51" s="41"/>
    </row>
    <row r="52" spans="1:21" s="5" customFormat="1" ht="20.100000000000001" customHeight="1" x14ac:dyDescent="0.2">
      <c r="B52" s="54" t="s">
        <v>161</v>
      </c>
    </row>
    <row r="53" spans="1:21" s="5" customFormat="1" ht="20.100000000000001" customHeight="1" x14ac:dyDescent="0.2">
      <c r="B53" s="7" t="s">
        <v>162</v>
      </c>
      <c r="C53" s="7"/>
      <c r="D53" s="7"/>
      <c r="G53" s="7" t="s">
        <v>163</v>
      </c>
      <c r="H53" s="7"/>
      <c r="J53" s="7" t="s">
        <v>164</v>
      </c>
      <c r="K53" s="7"/>
      <c r="L53" s="7"/>
      <c r="N53" s="7" t="s">
        <v>165</v>
      </c>
      <c r="R53" s="7" t="s">
        <v>167</v>
      </c>
    </row>
    <row r="54" spans="1:21" s="5" customFormat="1" ht="20.100000000000001" customHeight="1" x14ac:dyDescent="0.2">
      <c r="J54" s="7"/>
      <c r="K54" s="7"/>
      <c r="L54" s="7"/>
    </row>
    <row r="55" spans="1:21" s="5" customFormat="1" ht="20.100000000000001" customHeight="1" x14ac:dyDescent="0.2">
      <c r="B55" s="204">
        <f>L50</f>
        <v>0</v>
      </c>
      <c r="C55" s="204"/>
      <c r="D55" s="204"/>
      <c r="E55" s="7" t="s">
        <v>140</v>
      </c>
      <c r="F55" s="5" t="s">
        <v>141</v>
      </c>
      <c r="G55" s="208">
        <f>J12+N12+P12+R12</f>
        <v>0</v>
      </c>
      <c r="H55" s="208"/>
      <c r="I55" s="7" t="s">
        <v>142</v>
      </c>
      <c r="J55" s="208">
        <f>IF(L49&lt;&gt;0,IF(G55&gt;=IF($T$12&gt;'駅名（station name）'!$G$8,'駅名（station name）'!$H$9,'駅名（station name）'!$H$8),IF($T$12&gt;'駅名（station name）'!$G$8,'駅名（station name）'!$H$9,'駅名（station name）'!$H$8),G55),0)</f>
        <v>0</v>
      </c>
      <c r="K55" s="208"/>
      <c r="L55" s="5" t="s">
        <v>143</v>
      </c>
      <c r="M55" s="5" t="s">
        <v>144</v>
      </c>
      <c r="N55" s="204">
        <f>B55*(G55-J55)</f>
        <v>0</v>
      </c>
      <c r="O55" s="204"/>
      <c r="P55" s="204"/>
      <c r="R55" s="207">
        <f>IFERROR(N55/(J12+N12+P12+R12),0)</f>
        <v>0</v>
      </c>
      <c r="S55" s="207"/>
      <c r="T55" s="207"/>
    </row>
    <row r="56" spans="1:21" s="5" customFormat="1" ht="20.100000000000001" customHeight="1" x14ac:dyDescent="0.2">
      <c r="B56" s="54" t="s">
        <v>166</v>
      </c>
    </row>
    <row r="57" spans="1:21" s="5" customFormat="1" ht="20.100000000000001" customHeight="1" x14ac:dyDescent="0.2">
      <c r="B57" s="7" t="s">
        <v>162</v>
      </c>
      <c r="C57" s="7"/>
      <c r="D57" s="7"/>
      <c r="G57" s="7" t="s">
        <v>163</v>
      </c>
      <c r="H57" s="7"/>
      <c r="J57" s="7" t="s">
        <v>164</v>
      </c>
      <c r="K57" s="7"/>
      <c r="L57" s="7"/>
      <c r="N57" s="7" t="s">
        <v>165</v>
      </c>
      <c r="R57" s="7" t="s">
        <v>167</v>
      </c>
    </row>
    <row r="58" spans="1:21" s="5" customFormat="1" ht="20.100000000000001" customHeight="1" x14ac:dyDescent="0.2">
      <c r="J58" s="7"/>
      <c r="K58" s="7"/>
      <c r="L58" s="7"/>
    </row>
    <row r="59" spans="1:21" s="5" customFormat="1" ht="20.100000000000001" customHeight="1" x14ac:dyDescent="0.2">
      <c r="B59" s="204">
        <f>P50</f>
        <v>0</v>
      </c>
      <c r="C59" s="204"/>
      <c r="D59" s="204"/>
      <c r="E59" s="7" t="s">
        <v>140</v>
      </c>
      <c r="F59" s="5" t="s">
        <v>141</v>
      </c>
      <c r="G59" s="208">
        <f>L12</f>
        <v>0</v>
      </c>
      <c r="H59" s="208"/>
      <c r="I59" s="7" t="s">
        <v>142</v>
      </c>
      <c r="J59" s="208">
        <f>IF(L49&lt;&gt;0,IF($T$12&gt;'駅名（station name）'!$G$8,'駅名（station name）'!$H$9,'駅名（station name）'!$H$8)-J55,0)</f>
        <v>2</v>
      </c>
      <c r="K59" s="208"/>
      <c r="L59" s="5" t="s">
        <v>143</v>
      </c>
      <c r="M59" s="5" t="s">
        <v>144</v>
      </c>
      <c r="N59" s="204">
        <f>B59*(G59-J59)</f>
        <v>0</v>
      </c>
      <c r="O59" s="204"/>
      <c r="P59" s="204"/>
      <c r="R59" s="207">
        <f>IFERROR(N59/L12,0)</f>
        <v>0</v>
      </c>
      <c r="S59" s="207"/>
      <c r="T59" s="207"/>
    </row>
    <row r="60" spans="1:21" s="5" customFormat="1" ht="20.100000000000001" customHeight="1" x14ac:dyDescent="0.2"/>
    <row r="61" spans="1:21" s="5" customFormat="1" ht="20.100000000000001" customHeight="1" x14ac:dyDescent="0.2">
      <c r="B61" s="54" t="s">
        <v>168</v>
      </c>
    </row>
    <row r="62" spans="1:21" s="5" customFormat="1" ht="20.100000000000001" customHeight="1" x14ac:dyDescent="0.2">
      <c r="J62" s="205">
        <f>B63+F63</f>
        <v>0</v>
      </c>
      <c r="K62" s="205"/>
      <c r="L62" s="205"/>
      <c r="M62" s="205"/>
      <c r="N62" s="205"/>
      <c r="O62" s="205"/>
      <c r="P62" s="205"/>
      <c r="Q62" s="205"/>
      <c r="R62" s="205"/>
    </row>
    <row r="63" spans="1:21" s="5" customFormat="1" ht="20.100000000000001" customHeight="1" thickBot="1" x14ac:dyDescent="0.25">
      <c r="B63" s="204">
        <f>N55</f>
        <v>0</v>
      </c>
      <c r="C63" s="204"/>
      <c r="D63" s="204"/>
      <c r="E63" s="5" t="s">
        <v>148</v>
      </c>
      <c r="F63" s="204">
        <f>N59</f>
        <v>0</v>
      </c>
      <c r="G63" s="204"/>
      <c r="H63" s="204"/>
      <c r="I63" s="5" t="s">
        <v>144</v>
      </c>
      <c r="J63" s="206"/>
      <c r="K63" s="206"/>
      <c r="L63" s="206"/>
      <c r="M63" s="206"/>
      <c r="N63" s="206"/>
      <c r="O63" s="206"/>
      <c r="P63" s="206"/>
      <c r="Q63" s="206"/>
      <c r="R63" s="206"/>
    </row>
    <row r="64" spans="1:21" s="5" customFormat="1" ht="20.100000000000001" customHeight="1" thickTop="1" x14ac:dyDescent="0.4">
      <c r="B64" s="44"/>
      <c r="C64" s="44"/>
      <c r="D64" s="44"/>
      <c r="F64" s="44"/>
      <c r="G64" s="44"/>
      <c r="H64" s="44"/>
      <c r="J64" s="50"/>
      <c r="K64" s="50"/>
      <c r="L64" s="50"/>
      <c r="M64" s="50"/>
      <c r="N64" s="50"/>
      <c r="O64" s="50"/>
      <c r="P64" s="50"/>
      <c r="Q64" s="50"/>
      <c r="R64" s="50"/>
    </row>
    <row r="65" spans="2:21" s="5" customFormat="1" ht="20.100000000000001" customHeight="1" thickBot="1" x14ac:dyDescent="0.45">
      <c r="B65" s="55" t="s">
        <v>169</v>
      </c>
      <c r="C65" s="44"/>
      <c r="D65" s="44"/>
      <c r="F65" s="44"/>
      <c r="G65" s="44"/>
      <c r="H65" s="44"/>
      <c r="J65" s="50"/>
      <c r="K65" s="50"/>
      <c r="L65" s="50"/>
      <c r="M65" s="50"/>
      <c r="N65" s="50"/>
      <c r="O65" s="50"/>
      <c r="P65" s="50"/>
      <c r="Q65" s="50"/>
      <c r="R65" s="50"/>
    </row>
    <row r="66" spans="2:21" s="5" customFormat="1" ht="123" customHeight="1" thickBot="1" x14ac:dyDescent="0.25">
      <c r="B66" s="254" t="str">
        <f>IF(OR(R55&gt;820,R60&gt;410),"It may be cheaper to use a day ticket. (¥820 for adults and ¥410 for children)."&amp;CHAR(10)&amp;"","")&amp;IF(ISBLANK(R2),"Enter the application date."&amp;CHAR(10)&amp;"","")&amp;IF(ISBLANK(B7),"If a receipt is required, please enter the name."&amp;CHAR(10)&amp;"","")&amp;IF(AND(ISBLANK(G4),ISBLANK(K8)),"Enter your Japanese telephone number."&amp;CHAR(10)&amp;"","")&amp;IF(AND(ISBLANK(N4),ISBLANK(Q8)),"Enter your e-mail address."&amp;CHAR(10)&amp;"","")&amp;IF(OR(ISBLANK(B21),ISBLANK(J21)),"Please enter emergency contact details. A Japanese telephone is required."&amp;CHAR(10)&amp;"","")&amp;IF(AND(B26,B27,B28,B29,B31,B32,B34),"","Please review and agree with the notes on page 1."&amp;CHAR(10)&amp;"")&amp;IF(OR(B17,B18),"","Select the station where you want to purchase your ticket."&amp;CHAR(10)&amp;"")&amp;IF(AND(L12&gt;0,B12),"Groups including infants may pay less with a standard or coupon ticket. "&amp;"Up to two infants per adult can travel for free with either ticket, but a separate ticket for children is required for the number of infants exceeding two. Regular tickets are not available in advance. "&amp;"Please check the website for more information, including expiry dates."&amp;CHAR(10)&amp;"","")</f>
        <v xml:space="preserve">Enter the application date.
If a receipt is required, please enter the name.
Enter your Japanese telephone number.
Enter your e-mail address.
Please enter emergency contact details. A Japanese telephone is required.
Please review and agree with the notes on page 1.
Select the station where you want to purchase your ticket.
</v>
      </c>
      <c r="C66" s="255"/>
      <c r="D66" s="255"/>
      <c r="E66" s="255"/>
      <c r="F66" s="255"/>
      <c r="G66" s="255"/>
      <c r="H66" s="255"/>
      <c r="I66" s="255"/>
      <c r="J66" s="255"/>
      <c r="K66" s="255"/>
      <c r="L66" s="255"/>
      <c r="M66" s="255"/>
      <c r="N66" s="255"/>
      <c r="O66" s="255"/>
      <c r="P66" s="255"/>
      <c r="Q66" s="255"/>
      <c r="R66" s="255"/>
      <c r="S66" s="255"/>
      <c r="T66" s="255"/>
      <c r="U66" s="256"/>
    </row>
    <row r="67" spans="2:21" s="5" customFormat="1" ht="20.100000000000001" customHeight="1" x14ac:dyDescent="0.2">
      <c r="B67" s="51"/>
      <c r="C67" s="51"/>
      <c r="D67" s="51"/>
      <c r="E67" s="51"/>
      <c r="F67" s="51"/>
      <c r="G67" s="51"/>
      <c r="H67" s="51"/>
      <c r="I67" s="51"/>
      <c r="J67" s="51"/>
      <c r="K67" s="51"/>
      <c r="L67" s="51"/>
      <c r="M67" s="51"/>
      <c r="N67" s="51"/>
      <c r="O67" s="51"/>
      <c r="P67" s="51"/>
      <c r="Q67" s="51"/>
      <c r="R67" s="51"/>
      <c r="S67" s="51"/>
      <c r="T67" s="51"/>
      <c r="U67" s="51"/>
    </row>
    <row r="68" spans="2:21" s="5" customFormat="1" ht="20.100000000000001" customHeight="1" x14ac:dyDescent="0.2"/>
    <row r="69" spans="2:21" ht="20.100000000000001" customHeight="1" x14ac:dyDescent="0.2"/>
    <row r="70" spans="2:21" ht="20.100000000000001" customHeight="1" x14ac:dyDescent="0.2"/>
    <row r="71" spans="2:21" ht="20.100000000000001" customHeight="1" x14ac:dyDescent="0.2"/>
    <row r="72" spans="2:21" ht="20.100000000000001" customHeight="1" x14ac:dyDescent="0.2"/>
    <row r="73" spans="2:21" ht="20.100000000000001" customHeight="1" x14ac:dyDescent="0.2"/>
    <row r="74" spans="2:21" ht="20.100000000000001" customHeight="1" x14ac:dyDescent="0.2"/>
    <row r="75" spans="2:21" ht="20.100000000000001" customHeight="1" x14ac:dyDescent="0.2"/>
    <row r="76" spans="2:21" ht="20.100000000000001" customHeight="1" x14ac:dyDescent="0.2"/>
    <row r="77" spans="2:21" ht="20.100000000000001" customHeight="1" x14ac:dyDescent="0.2"/>
    <row r="78" spans="2:21" ht="20.100000000000001" customHeight="1" x14ac:dyDescent="0.2"/>
    <row r="79" spans="2:21" ht="20.100000000000001" customHeight="1" x14ac:dyDescent="0.2"/>
    <row r="80" spans="2:21"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sheetData>
  <sheetProtection sheet="1" objects="1" scenarios="1" selectLockedCells="1"/>
  <protectedRanges>
    <protectedRange sqref="F3:U3 G4:K4 N4:U4 J7:U7 K8:N8 Q8:U8 B7:H8 B12 B13 B17 B18 G16:I16 J16:L16 G17:I17 G18:I18 J18:L18 J17:L17 M17:P17 M16:P16 R16:U16 R17:U17 R18:U18 M18:P18 J12:S13" name="編集範囲"/>
  </protectedRanges>
  <dataConsolidate/>
  <mergeCells count="126">
    <mergeCell ref="B1:U1"/>
    <mergeCell ref="R2:U2"/>
    <mergeCell ref="B3:E4"/>
    <mergeCell ref="F3:U3"/>
    <mergeCell ref="G4:K4"/>
    <mergeCell ref="L4:M4"/>
    <mergeCell ref="N4:U4"/>
    <mergeCell ref="N2:Q2"/>
    <mergeCell ref="B51:L51"/>
    <mergeCell ref="B10:H11"/>
    <mergeCell ref="J10:U10"/>
    <mergeCell ref="J11:K11"/>
    <mergeCell ref="L11:M11"/>
    <mergeCell ref="N11:O11"/>
    <mergeCell ref="P11:Q11"/>
    <mergeCell ref="R11:S11"/>
    <mergeCell ref="T11:U11"/>
    <mergeCell ref="B6:H6"/>
    <mergeCell ref="J6:U6"/>
    <mergeCell ref="B7:H8"/>
    <mergeCell ref="J7:U7"/>
    <mergeCell ref="K8:N8"/>
    <mergeCell ref="O8:P8"/>
    <mergeCell ref="Q8:U8"/>
    <mergeCell ref="B23:U23"/>
    <mergeCell ref="B25:U25"/>
    <mergeCell ref="C26:U26"/>
    <mergeCell ref="C27:U27"/>
    <mergeCell ref="T12:U13"/>
    <mergeCell ref="C13:H13"/>
    <mergeCell ref="B15:E16"/>
    <mergeCell ref="G15:I15"/>
    <mergeCell ref="J15:L15"/>
    <mergeCell ref="M15:U15"/>
    <mergeCell ref="G16:I16"/>
    <mergeCell ref="J16:L16"/>
    <mergeCell ref="M16:P16"/>
    <mergeCell ref="R16:U16"/>
    <mergeCell ref="C12:H12"/>
    <mergeCell ref="J12:K13"/>
    <mergeCell ref="L12:M13"/>
    <mergeCell ref="N12:O13"/>
    <mergeCell ref="P12:Q13"/>
    <mergeCell ref="R12:S13"/>
    <mergeCell ref="J17:L17"/>
    <mergeCell ref="M17:P17"/>
    <mergeCell ref="R17:U17"/>
    <mergeCell ref="C18:E18"/>
    <mergeCell ref="G18:I18"/>
    <mergeCell ref="J18:L18"/>
    <mergeCell ref="M18:P18"/>
    <mergeCell ref="R18:U18"/>
    <mergeCell ref="C17:E17"/>
    <mergeCell ref="G17:I17"/>
    <mergeCell ref="B20:U20"/>
    <mergeCell ref="H21:I21"/>
    <mergeCell ref="J21:M21"/>
    <mergeCell ref="N21:O21"/>
    <mergeCell ref="P21:U21"/>
    <mergeCell ref="C21:G21"/>
    <mergeCell ref="B37:B39"/>
    <mergeCell ref="C37:D37"/>
    <mergeCell ref="E37:F37"/>
    <mergeCell ref="G37:H37"/>
    <mergeCell ref="I37:J37"/>
    <mergeCell ref="Q37:U37"/>
    <mergeCell ref="C38:D39"/>
    <mergeCell ref="E38:F39"/>
    <mergeCell ref="G38:H39"/>
    <mergeCell ref="I38:J39"/>
    <mergeCell ref="L39:U39"/>
    <mergeCell ref="C34:U34"/>
    <mergeCell ref="L37:P37"/>
    <mergeCell ref="C33:U33"/>
    <mergeCell ref="C28:U28"/>
    <mergeCell ref="C29:U29"/>
    <mergeCell ref="C30:U30"/>
    <mergeCell ref="C31:U31"/>
    <mergeCell ref="C47:F47"/>
    <mergeCell ref="H47:K47"/>
    <mergeCell ref="L47:O47"/>
    <mergeCell ref="P47:S47"/>
    <mergeCell ref="B41:U42"/>
    <mergeCell ref="C44:K44"/>
    <mergeCell ref="C45:F45"/>
    <mergeCell ref="H45:K45"/>
    <mergeCell ref="L45:O45"/>
    <mergeCell ref="P45:S45"/>
    <mergeCell ref="C46:F46"/>
    <mergeCell ref="H46:K46"/>
    <mergeCell ref="L46:O46"/>
    <mergeCell ref="P46:S46"/>
    <mergeCell ref="J62:R63"/>
    <mergeCell ref="B63:D63"/>
    <mergeCell ref="F63:H63"/>
    <mergeCell ref="B66:U66"/>
    <mergeCell ref="L44:O44"/>
    <mergeCell ref="P44:S44"/>
    <mergeCell ref="E48:K48"/>
    <mergeCell ref="F49:K49"/>
    <mergeCell ref="B59:D59"/>
    <mergeCell ref="G59:H59"/>
    <mergeCell ref="J59:K59"/>
    <mergeCell ref="N59:P59"/>
    <mergeCell ref="R59:T59"/>
    <mergeCell ref="G50:K50"/>
    <mergeCell ref="L50:O50"/>
    <mergeCell ref="P50:S50"/>
    <mergeCell ref="B55:D55"/>
    <mergeCell ref="G55:H55"/>
    <mergeCell ref="J55:K55"/>
    <mergeCell ref="N55:P55"/>
    <mergeCell ref="R55:T55"/>
    <mergeCell ref="L48:O48"/>
    <mergeCell ref="P48:S48"/>
    <mergeCell ref="L49:S49"/>
    <mergeCell ref="Z26:AQ26"/>
    <mergeCell ref="Z27:AQ27"/>
    <mergeCell ref="Z28:AQ28"/>
    <mergeCell ref="Z29:AQ29"/>
    <mergeCell ref="Z30:AQ30"/>
    <mergeCell ref="Z31:AQ31"/>
    <mergeCell ref="Z32:AQ32"/>
    <mergeCell ref="Z33:AQ33"/>
    <mergeCell ref="C35:U35"/>
    <mergeCell ref="C32:U32"/>
  </mergeCells>
  <phoneticPr fontId="2"/>
  <dataValidations count="3">
    <dataValidation type="list" allowBlank="1" showInputMessage="1" showErrorMessage="1" error="If the boarding date is different, please fill out another application form." sqref="G17:I18" xr:uid="{C7C7C8D4-EF14-4388-B0EE-45C963F4C3B9}">
      <formula1>$G$16</formula1>
    </dataValidation>
    <dataValidation type="date" operator="greaterThanOrEqual" allowBlank="1" showInputMessage="1" showErrorMessage="1" error="Please enter the correct date." sqref="R2:U2" xr:uid="{429C26F6-1A9E-4F0A-9FCA-C917AB6010AA}">
      <formula1>TODAY()</formula1>
    </dataValidation>
    <dataValidation type="date" operator="greaterThan" allowBlank="1" showInputMessage="1" showErrorMessage="1" error="Please make your reservation at least one week before the boarding date." sqref="G16:I16" xr:uid="{7EAF3064-A092-4637-A566-C7F74B648B15}">
      <formula1>R2</formula1>
    </dataValidation>
  </dataValidations>
  <hyperlinks>
    <hyperlink ref="Q37" r:id="rId1" xr:uid="{AA807384-0B9C-4360-8017-9804289E94D8}"/>
  </hyperlinks>
  <printOptions horizontalCentered="1" verticalCentered="1"/>
  <pageMargins left="0.23622047244094491" right="0.23622047244094491" top="0.74803149606299213" bottom="0.74803149606299213" header="0.31496062992125984" footer="0.31496062992125984"/>
  <pageSetup paperSize="9" scale="78" fitToWidth="0" fitToHeight="0" orientation="portrait" r:id="rId2"/>
  <rowBreaks count="1" manualBreakCount="1">
    <brk id="40" max="21"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error="Please select the station name from the list." xr:uid="{387CAE9A-BA44-41CF-A3C5-03B3AD19856B}">
          <x14:formula1>
            <xm:f>'駅名（station name）'!$B$1:$B$16</xm:f>
          </x14:formula1>
          <xm:sqref>R16:U18 M16:P18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CD699-CE90-4C9B-BA40-F5132E88E217}">
  <sheetPr>
    <pageSetUpPr fitToPage="1"/>
  </sheetPr>
  <dimension ref="B1:AQ102"/>
  <sheetViews>
    <sheetView view="pageBreakPreview" zoomScaleNormal="85" zoomScaleSheetLayoutView="100" workbookViewId="0">
      <selection activeCell="C14" sqref="C14"/>
    </sheetView>
  </sheetViews>
  <sheetFormatPr defaultColWidth="9.33203125" defaultRowHeight="12" x14ac:dyDescent="0.2"/>
  <cols>
    <col min="1" max="27" width="5.83203125" style="2" customWidth="1"/>
    <col min="28" max="28" width="5.6640625" style="2" customWidth="1"/>
    <col min="29" max="39" width="5.83203125" style="2" customWidth="1"/>
    <col min="40" max="16384" width="9.33203125" style="2"/>
  </cols>
  <sheetData>
    <row r="1" spans="2:33" ht="36" customHeight="1" x14ac:dyDescent="0.2">
      <c r="B1" s="135" t="s">
        <v>64</v>
      </c>
      <c r="C1" s="135"/>
      <c r="D1" s="135"/>
      <c r="E1" s="135"/>
      <c r="F1" s="135"/>
      <c r="G1" s="135"/>
      <c r="H1" s="135"/>
      <c r="I1" s="135"/>
      <c r="J1" s="135"/>
      <c r="K1" s="135"/>
      <c r="L1" s="135"/>
      <c r="M1" s="135"/>
      <c r="N1" s="135"/>
      <c r="O1" s="135"/>
      <c r="P1" s="135"/>
      <c r="Q1" s="135"/>
      <c r="R1" s="135"/>
      <c r="S1" s="135"/>
      <c r="T1" s="135"/>
      <c r="U1" s="135"/>
    </row>
    <row r="2" spans="2:33" ht="20.100000000000001" customHeight="1" x14ac:dyDescent="0.2">
      <c r="G2" s="2" t="s">
        <v>1</v>
      </c>
      <c r="M2" s="6"/>
      <c r="N2" s="101" t="s">
        <v>65</v>
      </c>
      <c r="O2" s="175"/>
      <c r="P2" s="175"/>
      <c r="Q2" s="175"/>
      <c r="R2" s="299">
        <v>45748</v>
      </c>
      <c r="S2" s="299"/>
      <c r="T2" s="299"/>
      <c r="U2" s="300"/>
    </row>
    <row r="3" spans="2:33" ht="92.25" customHeight="1" x14ac:dyDescent="0.2">
      <c r="B3" s="282" t="s">
        <v>183</v>
      </c>
      <c r="C3" s="283"/>
      <c r="D3" s="283"/>
      <c r="E3" s="284"/>
      <c r="F3" s="252" t="s">
        <v>95</v>
      </c>
      <c r="G3" s="301"/>
      <c r="H3" s="301"/>
      <c r="I3" s="301"/>
      <c r="J3" s="301"/>
      <c r="K3" s="301"/>
      <c r="L3" s="301"/>
      <c r="M3" s="301"/>
      <c r="N3" s="301"/>
      <c r="O3" s="301"/>
      <c r="P3" s="301"/>
      <c r="Q3" s="301"/>
      <c r="R3" s="301"/>
      <c r="S3" s="301"/>
      <c r="T3" s="301"/>
      <c r="U3" s="302"/>
    </row>
    <row r="4" spans="2:33" ht="20.100000000000001" customHeight="1" x14ac:dyDescent="0.2">
      <c r="B4" s="285"/>
      <c r="C4" s="286"/>
      <c r="D4" s="286"/>
      <c r="E4" s="287"/>
      <c r="F4" s="9" t="s">
        <v>14</v>
      </c>
      <c r="G4" s="247" t="s">
        <v>26</v>
      </c>
      <c r="H4" s="247"/>
      <c r="I4" s="247"/>
      <c r="J4" s="247"/>
      <c r="K4" s="247"/>
      <c r="L4" s="178" t="s">
        <v>49</v>
      </c>
      <c r="M4" s="178"/>
      <c r="N4" s="253" t="s">
        <v>89</v>
      </c>
      <c r="O4" s="248"/>
      <c r="P4" s="248"/>
      <c r="Q4" s="248"/>
      <c r="R4" s="248"/>
      <c r="S4" s="248"/>
      <c r="T4" s="248"/>
      <c r="U4" s="249"/>
    </row>
    <row r="5" spans="2:33" ht="9.9499999999999993" customHeight="1" x14ac:dyDescent="0.2"/>
    <row r="6" spans="2:33" ht="20.100000000000001" customHeight="1" x14ac:dyDescent="0.2">
      <c r="B6" s="71" t="s">
        <v>182</v>
      </c>
      <c r="C6" s="72"/>
      <c r="D6" s="72"/>
      <c r="E6" s="72"/>
      <c r="F6" s="72"/>
      <c r="G6" s="72"/>
      <c r="H6" s="73"/>
      <c r="I6" s="6"/>
      <c r="J6" s="71" t="s">
        <v>66</v>
      </c>
      <c r="K6" s="72"/>
      <c r="L6" s="72"/>
      <c r="M6" s="72"/>
      <c r="N6" s="72"/>
      <c r="O6" s="72"/>
      <c r="P6" s="72"/>
      <c r="Q6" s="72"/>
      <c r="R6" s="72"/>
      <c r="S6" s="72"/>
      <c r="T6" s="72"/>
      <c r="U6" s="73"/>
    </row>
    <row r="7" spans="2:33" ht="60.75" customHeight="1" x14ac:dyDescent="0.2">
      <c r="B7" s="241" t="s">
        <v>85</v>
      </c>
      <c r="C7" s="242"/>
      <c r="D7" s="242"/>
      <c r="E7" s="242"/>
      <c r="F7" s="242"/>
      <c r="G7" s="242"/>
      <c r="H7" s="243"/>
      <c r="I7" s="6"/>
      <c r="J7" s="241" t="s">
        <v>96</v>
      </c>
      <c r="K7" s="242"/>
      <c r="L7" s="242"/>
      <c r="M7" s="242"/>
      <c r="N7" s="242"/>
      <c r="O7" s="242"/>
      <c r="P7" s="242"/>
      <c r="Q7" s="242"/>
      <c r="R7" s="242"/>
      <c r="S7" s="242"/>
      <c r="T7" s="242"/>
      <c r="U7" s="243"/>
    </row>
    <row r="8" spans="2:33" ht="20.100000000000001" customHeight="1" x14ac:dyDescent="0.2">
      <c r="B8" s="244"/>
      <c r="C8" s="245"/>
      <c r="D8" s="245"/>
      <c r="E8" s="245"/>
      <c r="F8" s="245"/>
      <c r="G8" s="245"/>
      <c r="H8" s="246"/>
      <c r="I8" s="6"/>
      <c r="J8" s="13" t="s">
        <v>14</v>
      </c>
      <c r="K8" s="247" t="s">
        <v>91</v>
      </c>
      <c r="L8" s="247"/>
      <c r="M8" s="247"/>
      <c r="N8" s="247"/>
      <c r="O8" s="178" t="s">
        <v>49</v>
      </c>
      <c r="P8" s="178"/>
      <c r="Q8" s="248" t="s">
        <v>92</v>
      </c>
      <c r="R8" s="248"/>
      <c r="S8" s="248"/>
      <c r="T8" s="248"/>
      <c r="U8" s="249"/>
    </row>
    <row r="9" spans="2:33" ht="9.9499999999999993" customHeight="1" x14ac:dyDescent="0.2">
      <c r="B9" s="3"/>
      <c r="C9" s="3"/>
      <c r="D9" s="3"/>
      <c r="E9" s="3"/>
      <c r="F9" s="3"/>
      <c r="G9" s="3"/>
      <c r="H9" s="3"/>
    </row>
    <row r="10" spans="2:33" ht="20.100000000000001" customHeight="1" thickBot="1" x14ac:dyDescent="0.25">
      <c r="B10" s="179" t="s">
        <v>67</v>
      </c>
      <c r="C10" s="138"/>
      <c r="D10" s="138"/>
      <c r="E10" s="138"/>
      <c r="F10" s="138"/>
      <c r="G10" s="138"/>
      <c r="H10" s="138"/>
      <c r="I10" s="18"/>
      <c r="J10" s="72" t="s">
        <v>69</v>
      </c>
      <c r="K10" s="72"/>
      <c r="L10" s="72"/>
      <c r="M10" s="72"/>
      <c r="N10" s="72"/>
      <c r="O10" s="72"/>
      <c r="P10" s="72"/>
      <c r="Q10" s="72"/>
      <c r="R10" s="72"/>
      <c r="S10" s="72"/>
      <c r="T10" s="138"/>
      <c r="U10" s="139"/>
    </row>
    <row r="11" spans="2:33" ht="20.100000000000001" customHeight="1" x14ac:dyDescent="0.2">
      <c r="B11" s="180"/>
      <c r="C11" s="154"/>
      <c r="D11" s="154"/>
      <c r="E11" s="154"/>
      <c r="F11" s="154"/>
      <c r="G11" s="154"/>
      <c r="H11" s="154"/>
      <c r="I11" s="18"/>
      <c r="J11" s="154" t="s">
        <v>42</v>
      </c>
      <c r="K11" s="155"/>
      <c r="L11" s="180" t="s">
        <v>43</v>
      </c>
      <c r="M11" s="155"/>
      <c r="N11" s="180" t="s">
        <v>44</v>
      </c>
      <c r="O11" s="155"/>
      <c r="P11" s="291" t="s">
        <v>47</v>
      </c>
      <c r="Q11" s="292"/>
      <c r="R11" s="291" t="s">
        <v>45</v>
      </c>
      <c r="S11" s="293"/>
      <c r="T11" s="171" t="s">
        <v>46</v>
      </c>
      <c r="U11" s="172"/>
    </row>
    <row r="12" spans="2:33" ht="20.100000000000001" customHeight="1" x14ac:dyDescent="0.2">
      <c r="B12" s="57" t="b">
        <v>1</v>
      </c>
      <c r="C12" s="67" t="s">
        <v>68</v>
      </c>
      <c r="D12" s="67"/>
      <c r="E12" s="67"/>
      <c r="F12" s="67"/>
      <c r="G12" s="67"/>
      <c r="H12" s="68"/>
      <c r="I12" s="19"/>
      <c r="J12" s="235">
        <v>28</v>
      </c>
      <c r="K12" s="236"/>
      <c r="L12" s="239">
        <v>5</v>
      </c>
      <c r="M12" s="236"/>
      <c r="N12" s="239"/>
      <c r="O12" s="236"/>
      <c r="P12" s="239">
        <v>1</v>
      </c>
      <c r="Q12" s="236"/>
      <c r="R12" s="239"/>
      <c r="S12" s="235"/>
      <c r="T12" s="231">
        <f>IF(J12+L12+N12+P12+R12=0,"",J12+L12+N12+P12+R12)</f>
        <v>34</v>
      </c>
      <c r="U12" s="232"/>
    </row>
    <row r="13" spans="2:33" ht="20.100000000000001" customHeight="1" thickBot="1" x14ac:dyDescent="0.25">
      <c r="B13" s="58" t="b">
        <v>0</v>
      </c>
      <c r="C13" s="278" t="s">
        <v>184</v>
      </c>
      <c r="D13" s="278"/>
      <c r="E13" s="278"/>
      <c r="F13" s="278"/>
      <c r="G13" s="278"/>
      <c r="H13" s="279"/>
      <c r="I13" s="19"/>
      <c r="J13" s="237"/>
      <c r="K13" s="238"/>
      <c r="L13" s="240"/>
      <c r="M13" s="238"/>
      <c r="N13" s="240"/>
      <c r="O13" s="238"/>
      <c r="P13" s="240"/>
      <c r="Q13" s="238"/>
      <c r="R13" s="240"/>
      <c r="S13" s="237"/>
      <c r="T13" s="233"/>
      <c r="U13" s="234"/>
    </row>
    <row r="14" spans="2:33" ht="9.9499999999999993" customHeight="1" x14ac:dyDescent="0.2"/>
    <row r="15" spans="2:33" ht="20.100000000000001" customHeight="1" x14ac:dyDescent="0.2">
      <c r="B15" s="144" t="s">
        <v>70</v>
      </c>
      <c r="C15" s="145"/>
      <c r="D15" s="145"/>
      <c r="E15" s="146"/>
      <c r="F15" s="16"/>
      <c r="G15" s="71" t="s">
        <v>73</v>
      </c>
      <c r="H15" s="72"/>
      <c r="I15" s="72"/>
      <c r="J15" s="71" t="s">
        <v>74</v>
      </c>
      <c r="K15" s="72"/>
      <c r="L15" s="72"/>
      <c r="M15" s="71" t="s">
        <v>75</v>
      </c>
      <c r="N15" s="72"/>
      <c r="O15" s="72"/>
      <c r="P15" s="72"/>
      <c r="Q15" s="72"/>
      <c r="R15" s="72"/>
      <c r="S15" s="72"/>
      <c r="T15" s="72"/>
      <c r="U15" s="73"/>
      <c r="Y15" s="1"/>
      <c r="Z15" s="1"/>
      <c r="AA15" s="1"/>
      <c r="AB15" s="1"/>
      <c r="AC15" s="1"/>
      <c r="AD15" s="1"/>
      <c r="AE15" s="1"/>
      <c r="AF15" s="1"/>
      <c r="AG15" s="1"/>
    </row>
    <row r="16" spans="2:33" ht="20.100000000000001" customHeight="1" x14ac:dyDescent="0.2">
      <c r="B16" s="147"/>
      <c r="C16" s="148"/>
      <c r="D16" s="148"/>
      <c r="E16" s="149"/>
      <c r="F16" s="17"/>
      <c r="G16" s="295">
        <v>45778</v>
      </c>
      <c r="H16" s="296"/>
      <c r="I16" s="296"/>
      <c r="J16" s="223">
        <v>0.41666666666666669</v>
      </c>
      <c r="K16" s="224"/>
      <c r="L16" s="224"/>
      <c r="M16" s="221" t="s">
        <v>98</v>
      </c>
      <c r="N16" s="222"/>
      <c r="O16" s="222"/>
      <c r="P16" s="222"/>
      <c r="Q16" s="12" t="s">
        <v>55</v>
      </c>
      <c r="R16" s="224" t="s">
        <v>106</v>
      </c>
      <c r="S16" s="224"/>
      <c r="T16" s="224"/>
      <c r="U16" s="225"/>
      <c r="W16" s="8"/>
      <c r="X16" s="8"/>
    </row>
    <row r="17" spans="2:43" ht="19.5" customHeight="1" x14ac:dyDescent="0.2">
      <c r="B17" s="57" t="b">
        <v>1</v>
      </c>
      <c r="C17" s="169" t="s">
        <v>71</v>
      </c>
      <c r="D17" s="169"/>
      <c r="E17" s="170"/>
      <c r="F17" s="17"/>
      <c r="G17" s="295">
        <v>45778</v>
      </c>
      <c r="H17" s="296"/>
      <c r="I17" s="296"/>
      <c r="J17" s="223">
        <v>0.625</v>
      </c>
      <c r="K17" s="224"/>
      <c r="L17" s="224"/>
      <c r="M17" s="221" t="s">
        <v>106</v>
      </c>
      <c r="N17" s="222"/>
      <c r="O17" s="222"/>
      <c r="P17" s="222"/>
      <c r="Q17" s="12" t="s">
        <v>55</v>
      </c>
      <c r="R17" s="224" t="s">
        <v>151</v>
      </c>
      <c r="S17" s="224"/>
      <c r="T17" s="224"/>
      <c r="U17" s="225"/>
      <c r="W17" s="8"/>
      <c r="X17" s="8"/>
    </row>
    <row r="18" spans="2:43" ht="20.100000000000001" customHeight="1" x14ac:dyDescent="0.2">
      <c r="B18" s="58" t="b">
        <v>0</v>
      </c>
      <c r="C18" s="69" t="s">
        <v>72</v>
      </c>
      <c r="D18" s="69"/>
      <c r="E18" s="70"/>
      <c r="F18" s="17"/>
      <c r="G18" s="297"/>
      <c r="H18" s="298"/>
      <c r="I18" s="298"/>
      <c r="J18" s="228"/>
      <c r="K18" s="229"/>
      <c r="L18" s="229"/>
      <c r="M18" s="226"/>
      <c r="N18" s="227"/>
      <c r="O18" s="227"/>
      <c r="P18" s="227"/>
      <c r="Q18" s="12" t="s">
        <v>55</v>
      </c>
      <c r="R18" s="229"/>
      <c r="S18" s="229"/>
      <c r="T18" s="229"/>
      <c r="U18" s="230"/>
      <c r="W18" s="8"/>
      <c r="X18" s="8"/>
    </row>
    <row r="19" spans="2:43" ht="9.9499999999999993" customHeight="1" x14ac:dyDescent="0.2">
      <c r="B19" s="5"/>
      <c r="C19" s="5"/>
      <c r="D19" s="5"/>
      <c r="E19" s="5"/>
      <c r="F19" s="5"/>
      <c r="G19" s="5"/>
      <c r="H19" s="5"/>
      <c r="I19" s="5"/>
      <c r="J19" s="5"/>
      <c r="K19" s="5"/>
      <c r="L19" s="5"/>
      <c r="M19" s="5"/>
      <c r="N19" s="5"/>
      <c r="O19" s="5"/>
      <c r="P19" s="5"/>
      <c r="Q19" s="5"/>
      <c r="R19" s="5"/>
      <c r="S19" s="5"/>
      <c r="T19" s="5"/>
      <c r="U19" s="5"/>
      <c r="W19" s="8"/>
      <c r="X19" s="8"/>
    </row>
    <row r="20" spans="2:43" ht="20.100000000000001" customHeight="1" x14ac:dyDescent="0.2">
      <c r="B20" s="134" t="s">
        <v>76</v>
      </c>
      <c r="C20" s="134"/>
      <c r="D20" s="134"/>
      <c r="E20" s="134"/>
      <c r="F20" s="134"/>
      <c r="G20" s="134"/>
      <c r="H20" s="134"/>
      <c r="I20" s="134"/>
      <c r="J20" s="134"/>
      <c r="K20" s="134"/>
      <c r="L20" s="134"/>
      <c r="M20" s="134"/>
      <c r="N20" s="134"/>
      <c r="O20" s="134"/>
      <c r="P20" s="134"/>
      <c r="Q20" s="134"/>
      <c r="R20" s="134"/>
      <c r="S20" s="134"/>
      <c r="T20" s="134"/>
      <c r="U20" s="134"/>
      <c r="W20" s="8"/>
      <c r="X20" s="8"/>
      <c r="Y20" s="8"/>
      <c r="Z20" s="8"/>
      <c r="AA20" s="8"/>
      <c r="AB20" s="8"/>
      <c r="AC20" s="8"/>
      <c r="AD20" s="8"/>
      <c r="AE20" s="8"/>
      <c r="AF20" s="8"/>
      <c r="AG20" s="8"/>
      <c r="AH20" s="8"/>
      <c r="AI20" s="8"/>
      <c r="AJ20" s="8"/>
      <c r="AK20" s="8"/>
    </row>
    <row r="21" spans="2:43" ht="20.100000000000001" customHeight="1" x14ac:dyDescent="0.2">
      <c r="B21" s="25" t="s">
        <v>48</v>
      </c>
      <c r="C21" s="294" t="s">
        <v>97</v>
      </c>
      <c r="D21" s="294"/>
      <c r="E21" s="294"/>
      <c r="F21" s="294"/>
      <c r="G21" s="294"/>
      <c r="H21" s="100" t="s">
        <v>14</v>
      </c>
      <c r="I21" s="101"/>
      <c r="J21" s="216" t="s">
        <v>27</v>
      </c>
      <c r="K21" s="217"/>
      <c r="L21" s="217"/>
      <c r="M21" s="218"/>
      <c r="N21" s="100" t="s">
        <v>49</v>
      </c>
      <c r="O21" s="101"/>
      <c r="P21" s="219" t="s">
        <v>94</v>
      </c>
      <c r="Q21" s="220"/>
      <c r="R21" s="220"/>
      <c r="S21" s="220"/>
      <c r="T21" s="220"/>
      <c r="U21" s="220"/>
      <c r="W21" s="8"/>
      <c r="X21" s="8"/>
      <c r="Y21" s="8"/>
      <c r="Z21" s="8"/>
      <c r="AA21" s="8"/>
      <c r="AB21" s="8"/>
      <c r="AC21" s="8"/>
      <c r="AD21" s="8"/>
      <c r="AE21" s="8"/>
      <c r="AF21" s="8"/>
      <c r="AG21" s="8"/>
      <c r="AH21" s="8"/>
      <c r="AI21" s="8"/>
      <c r="AJ21" s="8"/>
      <c r="AK21" s="8"/>
    </row>
    <row r="22" spans="2:43" ht="10.15" customHeight="1" x14ac:dyDescent="0.2">
      <c r="W22" s="8"/>
      <c r="X22" s="8"/>
      <c r="Y22" s="8"/>
      <c r="Z22" s="8"/>
      <c r="AA22" s="8"/>
      <c r="AB22" s="8"/>
      <c r="AC22" s="8"/>
      <c r="AD22" s="8"/>
      <c r="AE22" s="8"/>
      <c r="AF22" s="8"/>
      <c r="AG22" s="8"/>
      <c r="AH22" s="8"/>
      <c r="AI22" s="8"/>
      <c r="AJ22" s="8"/>
      <c r="AK22" s="8"/>
    </row>
    <row r="23" spans="2:43" ht="84" customHeight="1" x14ac:dyDescent="0.2">
      <c r="B23" s="211" t="s">
        <v>77</v>
      </c>
      <c r="C23" s="212"/>
      <c r="D23" s="212"/>
      <c r="E23" s="212"/>
      <c r="F23" s="212"/>
      <c r="G23" s="212"/>
      <c r="H23" s="212"/>
      <c r="I23" s="212"/>
      <c r="J23" s="212"/>
      <c r="K23" s="212"/>
      <c r="L23" s="212"/>
      <c r="M23" s="212"/>
      <c r="N23" s="212"/>
      <c r="O23" s="212"/>
      <c r="P23" s="212"/>
      <c r="Q23" s="212"/>
      <c r="R23" s="212"/>
      <c r="S23" s="212"/>
      <c r="T23" s="212"/>
      <c r="U23" s="213"/>
      <c r="W23" s="8"/>
      <c r="X23" s="8"/>
      <c r="Y23" s="8"/>
      <c r="Z23" s="8"/>
      <c r="AA23" s="8"/>
      <c r="AB23" s="8"/>
      <c r="AC23" s="8"/>
      <c r="AD23" s="8"/>
      <c r="AE23" s="8"/>
      <c r="AF23" s="8"/>
      <c r="AG23" s="8"/>
      <c r="AH23" s="8"/>
      <c r="AI23" s="8"/>
      <c r="AJ23" s="8"/>
      <c r="AK23" s="8"/>
    </row>
    <row r="24" spans="2:43" ht="9.9499999999999993" customHeight="1" x14ac:dyDescent="0.2">
      <c r="W24" s="8"/>
      <c r="X24" s="8"/>
      <c r="Y24" s="8"/>
      <c r="Z24" s="8"/>
      <c r="AA24" s="8"/>
      <c r="AB24" s="8"/>
      <c r="AC24" s="8"/>
      <c r="AD24" s="8"/>
      <c r="AE24" s="8"/>
      <c r="AF24" s="8"/>
      <c r="AG24" s="8"/>
      <c r="AH24" s="8"/>
      <c r="AI24" s="8"/>
      <c r="AJ24" s="8"/>
      <c r="AK24" s="8"/>
    </row>
    <row r="25" spans="2:43" ht="20.100000000000001" customHeight="1" x14ac:dyDescent="0.2">
      <c r="B25" s="85" t="s">
        <v>80</v>
      </c>
      <c r="C25" s="86"/>
      <c r="D25" s="86"/>
      <c r="E25" s="86"/>
      <c r="F25" s="86"/>
      <c r="G25" s="86"/>
      <c r="H25" s="86"/>
      <c r="I25" s="86"/>
      <c r="J25" s="86"/>
      <c r="K25" s="86"/>
      <c r="L25" s="86"/>
      <c r="M25" s="86"/>
      <c r="N25" s="86"/>
      <c r="O25" s="86"/>
      <c r="P25" s="86"/>
      <c r="Q25" s="86"/>
      <c r="R25" s="86"/>
      <c r="S25" s="86"/>
      <c r="T25" s="86"/>
      <c r="U25" s="87"/>
      <c r="W25" s="8"/>
      <c r="X25" s="8"/>
      <c r="Y25" s="8"/>
      <c r="Z25" s="8"/>
      <c r="AA25" s="8"/>
      <c r="AB25" s="8"/>
      <c r="AC25" s="8"/>
      <c r="AD25" s="8"/>
      <c r="AE25" s="8"/>
      <c r="AF25" s="8"/>
      <c r="AG25" s="8"/>
    </row>
    <row r="26" spans="2:43" ht="20.100000000000001" customHeight="1" x14ac:dyDescent="0.2">
      <c r="B26" s="59" t="b">
        <v>1</v>
      </c>
      <c r="C26" s="275" t="s">
        <v>81</v>
      </c>
      <c r="D26" s="276"/>
      <c r="E26" s="276"/>
      <c r="F26" s="276"/>
      <c r="G26" s="276"/>
      <c r="H26" s="276"/>
      <c r="I26" s="276"/>
      <c r="J26" s="276"/>
      <c r="K26" s="276"/>
      <c r="L26" s="276"/>
      <c r="M26" s="276"/>
      <c r="N26" s="276"/>
      <c r="O26" s="276"/>
      <c r="P26" s="276"/>
      <c r="Q26" s="276"/>
      <c r="R26" s="276"/>
      <c r="S26" s="276"/>
      <c r="T26" s="276"/>
      <c r="U26" s="277"/>
      <c r="Z26" s="92"/>
      <c r="AA26" s="92"/>
      <c r="AB26" s="92"/>
      <c r="AC26" s="92"/>
      <c r="AD26" s="92"/>
      <c r="AE26" s="92"/>
      <c r="AF26" s="92"/>
      <c r="AG26" s="92"/>
      <c r="AH26" s="92"/>
      <c r="AI26" s="92"/>
      <c r="AJ26" s="92"/>
      <c r="AK26" s="92"/>
      <c r="AL26" s="92"/>
      <c r="AM26" s="92"/>
      <c r="AN26" s="92"/>
      <c r="AO26" s="92"/>
      <c r="AP26" s="92"/>
      <c r="AQ26" s="92"/>
    </row>
    <row r="27" spans="2:43" ht="20.100000000000001" customHeight="1" x14ac:dyDescent="0.2">
      <c r="B27" s="60" t="b">
        <v>1</v>
      </c>
      <c r="C27" s="88" t="s">
        <v>176</v>
      </c>
      <c r="D27" s="89"/>
      <c r="E27" s="89"/>
      <c r="F27" s="89"/>
      <c r="G27" s="89"/>
      <c r="H27" s="89"/>
      <c r="I27" s="89"/>
      <c r="J27" s="89"/>
      <c r="K27" s="89"/>
      <c r="L27" s="89"/>
      <c r="M27" s="89"/>
      <c r="N27" s="89"/>
      <c r="O27" s="89"/>
      <c r="P27" s="89"/>
      <c r="Q27" s="89"/>
      <c r="R27" s="89"/>
      <c r="S27" s="89"/>
      <c r="T27" s="89"/>
      <c r="U27" s="90"/>
      <c r="Z27" s="89"/>
      <c r="AA27" s="89"/>
      <c r="AB27" s="89"/>
      <c r="AC27" s="89"/>
      <c r="AD27" s="89"/>
      <c r="AE27" s="89"/>
      <c r="AF27" s="89"/>
      <c r="AG27" s="89"/>
      <c r="AH27" s="89"/>
      <c r="AI27" s="89"/>
      <c r="AJ27" s="89"/>
      <c r="AK27" s="89"/>
      <c r="AL27" s="89"/>
      <c r="AM27" s="89"/>
      <c r="AN27" s="89"/>
      <c r="AO27" s="89"/>
      <c r="AP27" s="89"/>
      <c r="AQ27" s="89"/>
    </row>
    <row r="28" spans="2:43" ht="20.100000000000001" customHeight="1" x14ac:dyDescent="0.2">
      <c r="B28" s="60" t="b">
        <v>1</v>
      </c>
      <c r="C28" s="91" t="s">
        <v>177</v>
      </c>
      <c r="D28" s="92"/>
      <c r="E28" s="92"/>
      <c r="F28" s="92"/>
      <c r="G28" s="92"/>
      <c r="H28" s="92"/>
      <c r="I28" s="92"/>
      <c r="J28" s="92"/>
      <c r="K28" s="92"/>
      <c r="L28" s="92"/>
      <c r="M28" s="92"/>
      <c r="N28" s="92"/>
      <c r="O28" s="92"/>
      <c r="P28" s="92"/>
      <c r="Q28" s="92"/>
      <c r="R28" s="92"/>
      <c r="S28" s="92"/>
      <c r="T28" s="92"/>
      <c r="U28" s="93"/>
      <c r="Z28" s="92"/>
      <c r="AA28" s="92"/>
      <c r="AB28" s="92"/>
      <c r="AC28" s="92"/>
      <c r="AD28" s="92"/>
      <c r="AE28" s="92"/>
      <c r="AF28" s="92"/>
      <c r="AG28" s="92"/>
      <c r="AH28" s="92"/>
      <c r="AI28" s="92"/>
      <c r="AJ28" s="92"/>
      <c r="AK28" s="92"/>
      <c r="AL28" s="92"/>
      <c r="AM28" s="92"/>
      <c r="AN28" s="92"/>
      <c r="AO28" s="92"/>
      <c r="AP28" s="92"/>
      <c r="AQ28" s="92"/>
    </row>
    <row r="29" spans="2:43" ht="20.100000000000001" customHeight="1" x14ac:dyDescent="0.2">
      <c r="B29" s="60" t="b">
        <v>1</v>
      </c>
      <c r="C29" s="88" t="s">
        <v>178</v>
      </c>
      <c r="D29" s="89"/>
      <c r="E29" s="89"/>
      <c r="F29" s="89"/>
      <c r="G29" s="89"/>
      <c r="H29" s="89"/>
      <c r="I29" s="89"/>
      <c r="J29" s="89"/>
      <c r="K29" s="89"/>
      <c r="L29" s="89"/>
      <c r="M29" s="89"/>
      <c r="N29" s="89"/>
      <c r="O29" s="89"/>
      <c r="P29" s="89"/>
      <c r="Q29" s="89"/>
      <c r="R29" s="89"/>
      <c r="S29" s="89"/>
      <c r="T29" s="89"/>
      <c r="U29" s="90"/>
      <c r="Z29" s="92"/>
      <c r="AA29" s="92"/>
      <c r="AB29" s="92"/>
      <c r="AC29" s="92"/>
      <c r="AD29" s="92"/>
      <c r="AE29" s="92"/>
      <c r="AF29" s="92"/>
      <c r="AG29" s="92"/>
      <c r="AH29" s="92"/>
      <c r="AI29" s="92"/>
      <c r="AJ29" s="92"/>
      <c r="AK29" s="92"/>
      <c r="AL29" s="92"/>
      <c r="AM29" s="92"/>
      <c r="AN29" s="92"/>
      <c r="AO29" s="92"/>
      <c r="AP29" s="92"/>
      <c r="AQ29" s="92"/>
    </row>
    <row r="30" spans="2:43" ht="20.100000000000001" customHeight="1" x14ac:dyDescent="0.2">
      <c r="B30" s="61"/>
      <c r="C30" s="88" t="s">
        <v>179</v>
      </c>
      <c r="D30" s="89"/>
      <c r="E30" s="89"/>
      <c r="F30" s="89"/>
      <c r="G30" s="89"/>
      <c r="H30" s="89"/>
      <c r="I30" s="89"/>
      <c r="J30" s="89"/>
      <c r="K30" s="89"/>
      <c r="L30" s="89"/>
      <c r="M30" s="89"/>
      <c r="N30" s="89"/>
      <c r="O30" s="89"/>
      <c r="P30" s="89"/>
      <c r="Q30" s="89"/>
      <c r="R30" s="89"/>
      <c r="S30" s="89"/>
      <c r="T30" s="89"/>
      <c r="U30" s="90"/>
      <c r="Z30" s="92"/>
      <c r="AA30" s="92"/>
      <c r="AB30" s="92"/>
      <c r="AC30" s="92"/>
      <c r="AD30" s="92"/>
      <c r="AE30" s="92"/>
      <c r="AF30" s="92"/>
      <c r="AG30" s="92"/>
      <c r="AH30" s="92"/>
      <c r="AI30" s="92"/>
      <c r="AJ30" s="92"/>
      <c r="AK30" s="92"/>
      <c r="AL30" s="92"/>
      <c r="AM30" s="92"/>
      <c r="AN30" s="92"/>
      <c r="AO30" s="92"/>
      <c r="AP30" s="92"/>
      <c r="AQ30" s="92"/>
    </row>
    <row r="31" spans="2:43" ht="20.100000000000001" customHeight="1" x14ac:dyDescent="0.2">
      <c r="B31" s="60" t="b">
        <v>1</v>
      </c>
      <c r="C31" s="94" t="s">
        <v>82</v>
      </c>
      <c r="D31" s="95"/>
      <c r="E31" s="95"/>
      <c r="F31" s="95"/>
      <c r="G31" s="95"/>
      <c r="H31" s="95"/>
      <c r="I31" s="95"/>
      <c r="J31" s="95"/>
      <c r="K31" s="95"/>
      <c r="L31" s="95"/>
      <c r="M31" s="95"/>
      <c r="N31" s="95"/>
      <c r="O31" s="95"/>
      <c r="P31" s="95"/>
      <c r="Q31" s="95"/>
      <c r="R31" s="95"/>
      <c r="S31" s="95"/>
      <c r="T31" s="95"/>
      <c r="U31" s="96"/>
      <c r="Z31" s="95"/>
      <c r="AA31" s="95"/>
      <c r="AB31" s="95"/>
      <c r="AC31" s="95"/>
      <c r="AD31" s="95"/>
      <c r="AE31" s="95"/>
      <c r="AF31" s="95"/>
      <c r="AG31" s="95"/>
      <c r="AH31" s="95"/>
      <c r="AI31" s="95"/>
      <c r="AJ31" s="95"/>
      <c r="AK31" s="95"/>
      <c r="AL31" s="95"/>
      <c r="AM31" s="95"/>
      <c r="AN31" s="95"/>
      <c r="AO31" s="95"/>
      <c r="AP31" s="95"/>
      <c r="AQ31" s="95"/>
    </row>
    <row r="32" spans="2:43" ht="20.100000000000001" customHeight="1" x14ac:dyDescent="0.2">
      <c r="B32" s="60" t="b">
        <v>1</v>
      </c>
      <c r="C32" s="119" t="s">
        <v>83</v>
      </c>
      <c r="D32" s="120"/>
      <c r="E32" s="120"/>
      <c r="F32" s="120"/>
      <c r="G32" s="120"/>
      <c r="H32" s="120"/>
      <c r="I32" s="120"/>
      <c r="J32" s="120"/>
      <c r="K32" s="120"/>
      <c r="L32" s="120"/>
      <c r="M32" s="120"/>
      <c r="N32" s="120"/>
      <c r="O32" s="120"/>
      <c r="P32" s="120"/>
      <c r="Q32" s="120"/>
      <c r="R32" s="120"/>
      <c r="S32" s="120"/>
      <c r="T32" s="120"/>
      <c r="U32" s="121"/>
      <c r="Z32" s="118"/>
      <c r="AA32" s="118"/>
      <c r="AB32" s="118"/>
      <c r="AC32" s="118"/>
      <c r="AD32" s="118"/>
      <c r="AE32" s="118"/>
      <c r="AF32" s="118"/>
      <c r="AG32" s="118"/>
      <c r="AH32" s="118"/>
      <c r="AI32" s="118"/>
      <c r="AJ32" s="118"/>
      <c r="AK32" s="118"/>
      <c r="AL32" s="118"/>
      <c r="AM32" s="118"/>
      <c r="AN32" s="118"/>
      <c r="AO32" s="118"/>
      <c r="AP32" s="118"/>
      <c r="AQ32" s="118"/>
    </row>
    <row r="33" spans="2:43" ht="20.100000000000001" customHeight="1" x14ac:dyDescent="0.2">
      <c r="B33" s="61"/>
      <c r="C33" s="122" t="s">
        <v>84</v>
      </c>
      <c r="D33" s="118"/>
      <c r="E33" s="118"/>
      <c r="F33" s="118"/>
      <c r="G33" s="118"/>
      <c r="H33" s="118"/>
      <c r="I33" s="118"/>
      <c r="J33" s="118"/>
      <c r="K33" s="118"/>
      <c r="L33" s="118"/>
      <c r="M33" s="118"/>
      <c r="N33" s="118"/>
      <c r="O33" s="118"/>
      <c r="P33" s="118"/>
      <c r="Q33" s="118"/>
      <c r="R33" s="118"/>
      <c r="S33" s="118"/>
      <c r="T33" s="118"/>
      <c r="U33" s="123"/>
      <c r="Y33" s="11"/>
      <c r="Z33" s="118"/>
      <c r="AA33" s="118"/>
      <c r="AB33" s="118"/>
      <c r="AC33" s="118"/>
      <c r="AD33" s="118"/>
      <c r="AE33" s="118"/>
      <c r="AF33" s="118"/>
      <c r="AG33" s="118"/>
      <c r="AH33" s="118"/>
      <c r="AI33" s="118"/>
      <c r="AJ33" s="118"/>
      <c r="AK33" s="118"/>
      <c r="AL33" s="118"/>
      <c r="AM33" s="118"/>
      <c r="AN33" s="118"/>
      <c r="AO33" s="118"/>
      <c r="AP33" s="118"/>
      <c r="AQ33" s="118"/>
    </row>
    <row r="34" spans="2:43" ht="20.100000000000001" customHeight="1" x14ac:dyDescent="0.2">
      <c r="B34" s="60" t="b">
        <v>1</v>
      </c>
      <c r="C34" s="91" t="s">
        <v>180</v>
      </c>
      <c r="D34" s="92"/>
      <c r="E34" s="92"/>
      <c r="F34" s="92"/>
      <c r="G34" s="92"/>
      <c r="H34" s="92"/>
      <c r="I34" s="92"/>
      <c r="J34" s="92"/>
      <c r="K34" s="92"/>
      <c r="L34" s="92"/>
      <c r="M34" s="92"/>
      <c r="N34" s="92"/>
      <c r="O34" s="92"/>
      <c r="P34" s="92"/>
      <c r="Q34" s="92"/>
      <c r="R34" s="92"/>
      <c r="S34" s="92"/>
      <c r="T34" s="92"/>
      <c r="U34" s="93"/>
      <c r="Z34" s="53"/>
      <c r="AA34" s="53"/>
      <c r="AB34" s="53"/>
      <c r="AC34" s="53"/>
      <c r="AD34" s="53"/>
      <c r="AE34" s="53"/>
      <c r="AF34" s="53"/>
      <c r="AG34" s="53"/>
      <c r="AH34" s="53"/>
      <c r="AI34" s="53"/>
      <c r="AJ34" s="53"/>
      <c r="AK34" s="53"/>
      <c r="AL34" s="53"/>
      <c r="AM34" s="53"/>
      <c r="AN34" s="53"/>
      <c r="AO34" s="53"/>
      <c r="AP34" s="53"/>
      <c r="AQ34" s="53"/>
    </row>
    <row r="35" spans="2:43" ht="20.100000000000001" customHeight="1" x14ac:dyDescent="0.2">
      <c r="B35" s="62" t="b">
        <v>1</v>
      </c>
      <c r="C35" s="126" t="s">
        <v>181</v>
      </c>
      <c r="D35" s="127"/>
      <c r="E35" s="127"/>
      <c r="F35" s="127"/>
      <c r="G35" s="127"/>
      <c r="H35" s="127"/>
      <c r="I35" s="127"/>
      <c r="J35" s="127"/>
      <c r="K35" s="127"/>
      <c r="L35" s="127"/>
      <c r="M35" s="127"/>
      <c r="N35" s="127"/>
      <c r="O35" s="127"/>
      <c r="P35" s="127"/>
      <c r="Q35" s="127"/>
      <c r="R35" s="127"/>
      <c r="S35" s="127"/>
      <c r="T35" s="127"/>
      <c r="U35" s="128"/>
    </row>
    <row r="36" spans="2:43" ht="20.100000000000001" customHeight="1" x14ac:dyDescent="0.2">
      <c r="C36" s="10"/>
      <c r="D36" s="10"/>
      <c r="E36" s="10"/>
      <c r="F36" s="10"/>
      <c r="G36" s="10"/>
      <c r="H36" s="10"/>
      <c r="I36" s="10"/>
      <c r="J36" s="10"/>
      <c r="K36" s="10"/>
      <c r="L36" s="10"/>
      <c r="M36" s="10"/>
      <c r="N36" s="10"/>
      <c r="O36" s="10"/>
      <c r="P36" s="10"/>
      <c r="Q36" s="10"/>
      <c r="R36" s="10"/>
      <c r="S36" s="10"/>
      <c r="T36" s="10"/>
    </row>
    <row r="37" spans="2:43" ht="20.100000000000001" customHeight="1" x14ac:dyDescent="0.2">
      <c r="B37" s="150" t="s">
        <v>28</v>
      </c>
      <c r="C37" s="153" t="s">
        <v>59</v>
      </c>
      <c r="D37" s="153"/>
      <c r="E37" s="153" t="s">
        <v>29</v>
      </c>
      <c r="F37" s="153"/>
      <c r="G37" s="97" t="s">
        <v>60</v>
      </c>
      <c r="H37" s="98"/>
      <c r="I37" s="97" t="s">
        <v>61</v>
      </c>
      <c r="J37" s="99"/>
      <c r="K37" s="7"/>
      <c r="L37" s="272" t="s">
        <v>85</v>
      </c>
      <c r="M37" s="272"/>
      <c r="N37" s="272"/>
      <c r="O37" s="272"/>
      <c r="P37" s="272"/>
      <c r="Q37" s="209" t="s">
        <v>63</v>
      </c>
      <c r="R37" s="210"/>
      <c r="S37" s="210"/>
      <c r="T37" s="210"/>
      <c r="U37" s="210"/>
    </row>
    <row r="38" spans="2:43" ht="20.100000000000001" customHeight="1" x14ac:dyDescent="0.2">
      <c r="B38" s="151"/>
      <c r="C38" s="124"/>
      <c r="D38" s="116"/>
      <c r="E38" s="112"/>
      <c r="F38" s="116"/>
      <c r="G38" s="112"/>
      <c r="H38" s="113"/>
      <c r="I38" s="112"/>
      <c r="J38" s="116"/>
      <c r="K38" s="20"/>
      <c r="L38" s="10" t="s">
        <v>87</v>
      </c>
      <c r="M38" s="14"/>
      <c r="N38" s="14"/>
      <c r="O38" s="14"/>
      <c r="P38" s="14"/>
      <c r="Q38" s="14"/>
      <c r="R38" s="21"/>
      <c r="S38" s="21"/>
      <c r="T38" s="21"/>
      <c r="U38" s="21"/>
    </row>
    <row r="39" spans="2:43" ht="20.100000000000001" customHeight="1" x14ac:dyDescent="0.2">
      <c r="B39" s="152"/>
      <c r="C39" s="114"/>
      <c r="D39" s="117"/>
      <c r="E39" s="114"/>
      <c r="F39" s="117"/>
      <c r="G39" s="114"/>
      <c r="H39" s="115"/>
      <c r="I39" s="114"/>
      <c r="J39" s="117"/>
      <c r="K39" s="22"/>
      <c r="L39" s="125" t="s">
        <v>62</v>
      </c>
      <c r="M39" s="125"/>
      <c r="N39" s="125"/>
      <c r="O39" s="125"/>
      <c r="P39" s="125"/>
      <c r="Q39" s="125"/>
      <c r="R39" s="125"/>
      <c r="S39" s="125"/>
      <c r="T39" s="125"/>
      <c r="U39" s="125"/>
    </row>
    <row r="40" spans="2:43" ht="20.100000000000001" customHeight="1" x14ac:dyDescent="0.2"/>
    <row r="41" spans="2:43" ht="20.100000000000001" customHeight="1" x14ac:dyDescent="0.2"/>
    <row r="42" spans="2:43" ht="20.100000000000001" customHeight="1" x14ac:dyDescent="0.2"/>
    <row r="43" spans="2:43" ht="20.100000000000001" customHeight="1" x14ac:dyDescent="0.2"/>
    <row r="44" spans="2:43" ht="20.100000000000001" customHeight="1" x14ac:dyDescent="0.2"/>
    <row r="45" spans="2:43" ht="20.100000000000001" customHeight="1" x14ac:dyDescent="0.2"/>
    <row r="46" spans="2:43" ht="20.100000000000001" customHeight="1" x14ac:dyDescent="0.2"/>
    <row r="47" spans="2:43" ht="20.100000000000001" customHeight="1" x14ac:dyDescent="0.2"/>
    <row r="48" spans="2:43"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sheetData>
  <sheetProtection sheet="1" objects="1" scenarios="1" selectLockedCells="1"/>
  <dataConsolidate/>
  <mergeCells count="87">
    <mergeCell ref="B1:U1"/>
    <mergeCell ref="N2:Q2"/>
    <mergeCell ref="R2:U2"/>
    <mergeCell ref="B3:E4"/>
    <mergeCell ref="F3:U3"/>
    <mergeCell ref="G4:K4"/>
    <mergeCell ref="L4:M4"/>
    <mergeCell ref="N4:U4"/>
    <mergeCell ref="B6:H6"/>
    <mergeCell ref="J6:U6"/>
    <mergeCell ref="B7:H8"/>
    <mergeCell ref="J7:U7"/>
    <mergeCell ref="K8:N8"/>
    <mergeCell ref="O8:P8"/>
    <mergeCell ref="Q8:U8"/>
    <mergeCell ref="B10:H11"/>
    <mergeCell ref="J10:U10"/>
    <mergeCell ref="J11:K11"/>
    <mergeCell ref="L11:M11"/>
    <mergeCell ref="N11:O11"/>
    <mergeCell ref="P11:Q11"/>
    <mergeCell ref="R11:S11"/>
    <mergeCell ref="T11:U11"/>
    <mergeCell ref="T12:U13"/>
    <mergeCell ref="C13:H13"/>
    <mergeCell ref="B15:E16"/>
    <mergeCell ref="G15:I15"/>
    <mergeCell ref="J15:L15"/>
    <mergeCell ref="M15:U15"/>
    <mergeCell ref="G16:I16"/>
    <mergeCell ref="J16:L16"/>
    <mergeCell ref="M16:P16"/>
    <mergeCell ref="R16:U16"/>
    <mergeCell ref="C12:H12"/>
    <mergeCell ref="J12:K13"/>
    <mergeCell ref="L12:M13"/>
    <mergeCell ref="N12:O13"/>
    <mergeCell ref="P12:Q13"/>
    <mergeCell ref="R12:S13"/>
    <mergeCell ref="C18:E18"/>
    <mergeCell ref="G18:I18"/>
    <mergeCell ref="J18:L18"/>
    <mergeCell ref="M18:P18"/>
    <mergeCell ref="R18:U18"/>
    <mergeCell ref="C17:E17"/>
    <mergeCell ref="G17:I17"/>
    <mergeCell ref="J17:L17"/>
    <mergeCell ref="M17:P17"/>
    <mergeCell ref="R17:U17"/>
    <mergeCell ref="B20:U20"/>
    <mergeCell ref="C21:G21"/>
    <mergeCell ref="H21:I21"/>
    <mergeCell ref="J21:M21"/>
    <mergeCell ref="N21:O21"/>
    <mergeCell ref="P21:U21"/>
    <mergeCell ref="B23:U23"/>
    <mergeCell ref="B25:U25"/>
    <mergeCell ref="C26:U26"/>
    <mergeCell ref="Z26:AQ26"/>
    <mergeCell ref="C27:U27"/>
    <mergeCell ref="Z27:AQ27"/>
    <mergeCell ref="C28:U28"/>
    <mergeCell ref="Z28:AQ28"/>
    <mergeCell ref="C29:U29"/>
    <mergeCell ref="Z29:AQ29"/>
    <mergeCell ref="C30:U30"/>
    <mergeCell ref="Z30:AQ30"/>
    <mergeCell ref="C31:U31"/>
    <mergeCell ref="Z31:AQ31"/>
    <mergeCell ref="C32:U32"/>
    <mergeCell ref="Z32:AQ32"/>
    <mergeCell ref="C33:U33"/>
    <mergeCell ref="Z33:AQ33"/>
    <mergeCell ref="G38:H39"/>
    <mergeCell ref="I38:J39"/>
    <mergeCell ref="L39:U39"/>
    <mergeCell ref="C34:U34"/>
    <mergeCell ref="B37:B39"/>
    <mergeCell ref="C37:D37"/>
    <mergeCell ref="E37:F37"/>
    <mergeCell ref="G37:H37"/>
    <mergeCell ref="I37:J37"/>
    <mergeCell ref="L37:P37"/>
    <mergeCell ref="Q37:U37"/>
    <mergeCell ref="C38:D39"/>
    <mergeCell ref="E38:F39"/>
    <mergeCell ref="C35:U35"/>
  </mergeCells>
  <phoneticPr fontId="2"/>
  <dataValidations count="1">
    <dataValidation type="list" allowBlank="1" showInputMessage="1" showErrorMessage="1" error="If the boarding date is different, please fill out another application form." sqref="G17:I18" xr:uid="{40D98DBB-6412-4500-BEBD-5BCC31142EA0}">
      <formula1>$G$16</formula1>
    </dataValidation>
  </dataValidations>
  <hyperlinks>
    <hyperlink ref="Q37" r:id="rId1" xr:uid="{B56DAC32-B2D7-4B61-9D8F-3DA61E10855A}"/>
    <hyperlink ref="N4" r:id="rId2" xr:uid="{76722AD7-EC38-48B3-996F-7F0CA2224E20}"/>
  </hyperlinks>
  <printOptions horizontalCentered="1" verticalCentered="1"/>
  <pageMargins left="0.23622047244094491" right="0.23622047244094491" top="0.74803149606299213" bottom="0.74803149606299213" header="0.31496062992125984" footer="0.31496062992125984"/>
  <pageSetup paperSize="9" scale="80" fitToWidth="0"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error="Please select the station name from the list." xr:uid="{CECB4215-988F-45F7-BAEC-A1D4AC44A65E}">
          <x14:formula1>
            <xm:f>'駅名（station name）'!$B$1:$B$16</xm:f>
          </x14:formula1>
          <xm:sqref>M16:P18 R16:U18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FEF2F-AC15-43AA-BEDF-67E899598B6D}">
  <dimension ref="A1:O16"/>
  <sheetViews>
    <sheetView workbookViewId="0"/>
  </sheetViews>
  <sheetFormatPr defaultRowHeight="14.25" x14ac:dyDescent="0.2"/>
  <cols>
    <col min="1" max="1" width="37.5" style="32" bestFit="1" customWidth="1"/>
    <col min="2" max="2" width="54.1640625" style="32" bestFit="1" customWidth="1"/>
    <col min="3" max="3" width="7.33203125" style="32" bestFit="1" customWidth="1"/>
    <col min="4" max="4" width="9.33203125" style="32"/>
    <col min="5" max="5" width="13.1640625" style="32" bestFit="1" customWidth="1"/>
    <col min="6" max="6" width="10" style="32" bestFit="1" customWidth="1"/>
    <col min="7" max="7" width="12.83203125" style="32" bestFit="1" customWidth="1"/>
    <col min="8" max="8" width="3.33203125" style="32" bestFit="1" customWidth="1"/>
    <col min="9" max="9" width="9.33203125" style="32"/>
    <col min="10" max="10" width="13" style="32" bestFit="1" customWidth="1"/>
    <col min="11" max="12" width="9.33203125" style="32"/>
    <col min="13" max="13" width="12.33203125" style="32" bestFit="1" customWidth="1"/>
    <col min="14" max="14" width="9.83203125" style="32" bestFit="1" customWidth="1"/>
    <col min="15" max="16384" width="9.33203125" style="32"/>
  </cols>
  <sheetData>
    <row r="1" spans="1:15" x14ac:dyDescent="0.2">
      <c r="A1" s="33" t="s">
        <v>31</v>
      </c>
      <c r="B1" s="33" t="s">
        <v>99</v>
      </c>
      <c r="C1" s="33">
        <v>0</v>
      </c>
      <c r="E1" s="33">
        <v>2</v>
      </c>
      <c r="F1" s="33">
        <v>190</v>
      </c>
      <c r="G1" s="33">
        <v>100</v>
      </c>
      <c r="J1" s="32" t="s">
        <v>120</v>
      </c>
      <c r="K1" s="32" t="s">
        <v>121</v>
      </c>
      <c r="L1" s="32" t="s">
        <v>122</v>
      </c>
      <c r="M1" s="32" t="s">
        <v>123</v>
      </c>
      <c r="N1" s="32" t="s">
        <v>124</v>
      </c>
      <c r="O1" s="32" t="s">
        <v>7</v>
      </c>
    </row>
    <row r="2" spans="1:15" x14ac:dyDescent="0.2">
      <c r="A2" s="33" t="s">
        <v>32</v>
      </c>
      <c r="B2" s="33" t="s">
        <v>100</v>
      </c>
      <c r="C2" s="33">
        <v>0.4</v>
      </c>
      <c r="E2" s="33">
        <v>5</v>
      </c>
      <c r="F2" s="33">
        <v>260</v>
      </c>
      <c r="G2" s="33">
        <v>130</v>
      </c>
      <c r="J2" s="32" t="s">
        <v>125</v>
      </c>
      <c r="K2" s="32" t="e" cm="1">
        <f t="array" ref="K2">INDEX($C$1:$C$16,MATCH(日本語!M16,$A$1:$A$16,0),0)</f>
        <v>#N/A</v>
      </c>
      <c r="L2" s="32" t="e" cm="1">
        <f t="array" ref="L2">INDEX($C$1:$C$16,MATCH(日本語!R16,$A$1:$A$16,0),0)</f>
        <v>#N/A</v>
      </c>
      <c r="M2" s="32">
        <f>IFERROR(ROUNDUP(ABS(K2-L2),0),0)</f>
        <v>0</v>
      </c>
      <c r="N2" s="32">
        <f>IF($M2=0,0,IF($M2&lt;=$E$1,F$1,IF($M2&lt;=$E$2,F$2,IF($M2&lt;=$E$3,F$3,F$4))))</f>
        <v>0</v>
      </c>
      <c r="O2" s="32">
        <f>IF($M2=0,0,IF($M2&lt;=$E$1,G$1,IF($M2&lt;=$E$2,G$2,IF($M2&lt;=F3,G$3,G$4))))</f>
        <v>0</v>
      </c>
    </row>
    <row r="3" spans="1:15" x14ac:dyDescent="0.2">
      <c r="A3" s="33" t="s">
        <v>33</v>
      </c>
      <c r="B3" s="33" t="s">
        <v>101</v>
      </c>
      <c r="C3" s="33">
        <v>1.6</v>
      </c>
      <c r="E3" s="33">
        <v>8</v>
      </c>
      <c r="F3" s="33">
        <v>330</v>
      </c>
      <c r="G3" s="33">
        <v>170</v>
      </c>
      <c r="J3" s="32" t="s">
        <v>126</v>
      </c>
      <c r="K3" s="32" t="e" cm="1">
        <f t="array" ref="K3">INDEX($C$1:$C$16,MATCH(日本語!M17,$A$1:$A$16,0),0)</f>
        <v>#N/A</v>
      </c>
      <c r="L3" s="32" t="e" cm="1">
        <f t="array" ref="L3">INDEX($C$1:$C$16,MATCH(日本語!R17,$A$1:$A$16,0),0)</f>
        <v>#N/A</v>
      </c>
      <c r="M3" s="32">
        <f t="shared" ref="M3:M8" si="0">IFERROR(ROUNDUP(ABS(K3-L3),0),0)</f>
        <v>0</v>
      </c>
      <c r="N3" s="32">
        <f t="shared" ref="N3:N8" si="1">IF($M3=0,0,IF($M3&lt;=$E$1,F$1,IF($M3&lt;=$E$2,F$2,IF($M3&lt;=$E$3,F$3,F$4))))</f>
        <v>0</v>
      </c>
      <c r="O3" s="32">
        <f t="shared" ref="O3:O8" si="2">IF($M3=0,0,IF($M3&lt;=$E$1,G$1,IF($M3&lt;=$E$2,G$2,IF($M3&lt;=F4,G$3,G$4))))</f>
        <v>0</v>
      </c>
    </row>
    <row r="4" spans="1:15" x14ac:dyDescent="0.2">
      <c r="A4" s="33" t="s">
        <v>34</v>
      </c>
      <c r="B4" s="33" t="s">
        <v>102</v>
      </c>
      <c r="C4" s="33">
        <v>2.2000000000000002</v>
      </c>
      <c r="E4" s="33">
        <v>15</v>
      </c>
      <c r="F4" s="33">
        <v>390</v>
      </c>
      <c r="G4" s="33">
        <v>200</v>
      </c>
      <c r="J4" s="32" t="s">
        <v>127</v>
      </c>
      <c r="K4" s="32" t="e" cm="1">
        <f t="array" ref="K4">INDEX($C$1:$C$16,MATCH(日本語!M18,$A$1:$A$16,0),0)</f>
        <v>#N/A</v>
      </c>
      <c r="L4" s="32" t="e" cm="1">
        <f t="array" ref="L4">INDEX($C$1:$C$16,MATCH(日本語!R18,$A$1:$A$16,0),0)</f>
        <v>#N/A</v>
      </c>
      <c r="M4" s="32">
        <f t="shared" si="0"/>
        <v>0</v>
      </c>
      <c r="N4" s="32">
        <f t="shared" si="1"/>
        <v>0</v>
      </c>
      <c r="O4" s="32">
        <f t="shared" si="2"/>
        <v>0</v>
      </c>
    </row>
    <row r="5" spans="1:15" x14ac:dyDescent="0.2">
      <c r="A5" s="33" t="s">
        <v>35</v>
      </c>
      <c r="B5" s="33" t="s">
        <v>103</v>
      </c>
      <c r="C5" s="33">
        <v>3.1</v>
      </c>
    </row>
    <row r="6" spans="1:15" x14ac:dyDescent="0.2">
      <c r="A6" s="33" t="s">
        <v>19</v>
      </c>
      <c r="B6" s="33" t="s">
        <v>104</v>
      </c>
      <c r="C6" s="33">
        <v>7</v>
      </c>
      <c r="J6" s="32" t="s">
        <v>128</v>
      </c>
      <c r="K6" s="32" t="e" cm="1">
        <f t="array" ref="K6">INDEX($C$1:$C$16,MATCH(English!M16,$B$1:$B$16,0),0)</f>
        <v>#N/A</v>
      </c>
      <c r="L6" s="32" t="e" cm="1">
        <f t="array" ref="L6">INDEX($C$1:$C$16,MATCH(English!R16,$B$1:$B$16,0),0)</f>
        <v>#N/A</v>
      </c>
      <c r="M6" s="32">
        <f t="shared" si="0"/>
        <v>0</v>
      </c>
      <c r="N6" s="32">
        <f t="shared" si="1"/>
        <v>0</v>
      </c>
      <c r="O6" s="32">
        <f t="shared" si="2"/>
        <v>0</v>
      </c>
    </row>
    <row r="7" spans="1:15" x14ac:dyDescent="0.2">
      <c r="A7" s="33" t="s">
        <v>17</v>
      </c>
      <c r="B7" s="33" t="s">
        <v>105</v>
      </c>
      <c r="C7" s="33">
        <v>7.8</v>
      </c>
      <c r="E7" s="33" t="s">
        <v>116</v>
      </c>
      <c r="F7" s="33" t="s">
        <v>119</v>
      </c>
      <c r="G7" s="33" t="s">
        <v>118</v>
      </c>
      <c r="H7" s="33"/>
      <c r="J7" s="32" t="s">
        <v>129</v>
      </c>
      <c r="K7" s="32" t="e" cm="1">
        <f t="array" ref="K7">INDEX($C$1:$C$16,MATCH(English!M17,$B$1:$B$16,0),0)</f>
        <v>#N/A</v>
      </c>
      <c r="L7" s="32" t="e" cm="1">
        <f t="array" ref="L7">INDEX($C$1:$C$16,MATCH(English!R17,$B$1:$B$16,0),0)</f>
        <v>#N/A</v>
      </c>
      <c r="M7" s="32">
        <f t="shared" si="0"/>
        <v>0</v>
      </c>
      <c r="N7" s="32">
        <f t="shared" si="1"/>
        <v>0</v>
      </c>
      <c r="O7" s="32">
        <f t="shared" si="2"/>
        <v>0</v>
      </c>
    </row>
    <row r="8" spans="1:15" x14ac:dyDescent="0.2">
      <c r="A8" s="33" t="s">
        <v>15</v>
      </c>
      <c r="B8" s="33" t="s">
        <v>107</v>
      </c>
      <c r="C8" s="33">
        <v>8.4</v>
      </c>
      <c r="E8" s="33">
        <v>299</v>
      </c>
      <c r="F8" s="33">
        <v>300</v>
      </c>
      <c r="G8" s="33">
        <v>100</v>
      </c>
      <c r="H8" s="33">
        <v>1</v>
      </c>
      <c r="J8" s="32" t="s">
        <v>130</v>
      </c>
      <c r="K8" s="32" t="e" cm="1">
        <f t="array" ref="K8">INDEX($C$1:$C$16,MATCH(English!M18,$B$1:$B$16,0),0)</f>
        <v>#N/A</v>
      </c>
      <c r="L8" s="32" t="e" cm="1">
        <f t="array" ref="L8">INDEX($C$1:$C$16,MATCH(English!R18,$B$1:$B$16,0),0)</f>
        <v>#N/A</v>
      </c>
      <c r="M8" s="32">
        <f t="shared" si="0"/>
        <v>0</v>
      </c>
      <c r="N8" s="32">
        <f t="shared" si="1"/>
        <v>0</v>
      </c>
      <c r="O8" s="32">
        <f t="shared" si="2"/>
        <v>0</v>
      </c>
    </row>
    <row r="9" spans="1:15" x14ac:dyDescent="0.2">
      <c r="A9" s="33" t="s">
        <v>18</v>
      </c>
      <c r="B9" s="33" t="s">
        <v>108</v>
      </c>
      <c r="C9" s="33">
        <v>9.1999999999999993</v>
      </c>
      <c r="E9" s="33">
        <f>0.25</f>
        <v>0.25</v>
      </c>
      <c r="F9" s="33">
        <f>0.3</f>
        <v>0.3</v>
      </c>
      <c r="G9" s="33">
        <v>101</v>
      </c>
      <c r="H9" s="33">
        <v>2</v>
      </c>
    </row>
    <row r="10" spans="1:15" x14ac:dyDescent="0.2">
      <c r="A10" s="33" t="s">
        <v>36</v>
      </c>
      <c r="B10" s="33" t="s">
        <v>110</v>
      </c>
      <c r="C10" s="33">
        <v>10.199999999999999</v>
      </c>
      <c r="E10" s="33" t="s">
        <v>117</v>
      </c>
      <c r="F10" s="33" t="s">
        <v>119</v>
      </c>
      <c r="G10" s="33" t="s">
        <v>118</v>
      </c>
      <c r="H10" s="33"/>
    </row>
    <row r="11" spans="1:15" x14ac:dyDescent="0.2">
      <c r="A11" s="33" t="s">
        <v>16</v>
      </c>
      <c r="B11" s="33" t="s">
        <v>109</v>
      </c>
      <c r="C11" s="33">
        <v>11.3</v>
      </c>
      <c r="E11" s="33">
        <v>299</v>
      </c>
      <c r="F11" s="33">
        <v>300</v>
      </c>
      <c r="G11" s="33">
        <v>100</v>
      </c>
      <c r="H11" s="33">
        <v>1</v>
      </c>
    </row>
    <row r="12" spans="1:15" x14ac:dyDescent="0.2">
      <c r="A12" s="33" t="s">
        <v>37</v>
      </c>
      <c r="B12" s="33" t="s">
        <v>111</v>
      </c>
      <c r="C12" s="33">
        <v>12</v>
      </c>
      <c r="E12" s="33">
        <f>0.17</f>
        <v>0.17</v>
      </c>
      <c r="F12" s="33">
        <f>0.2</f>
        <v>0.2</v>
      </c>
      <c r="G12" s="33">
        <v>101</v>
      </c>
      <c r="H12" s="33">
        <v>2</v>
      </c>
    </row>
    <row r="13" spans="1:15" x14ac:dyDescent="0.2">
      <c r="A13" s="33" t="s">
        <v>38</v>
      </c>
      <c r="B13" s="33" t="s">
        <v>112</v>
      </c>
      <c r="C13" s="33">
        <v>12.7</v>
      </c>
    </row>
    <row r="14" spans="1:15" x14ac:dyDescent="0.2">
      <c r="A14" s="33" t="s">
        <v>39</v>
      </c>
      <c r="B14" s="33" t="s">
        <v>113</v>
      </c>
      <c r="C14" s="33">
        <v>13.5</v>
      </c>
    </row>
    <row r="15" spans="1:15" x14ac:dyDescent="0.2">
      <c r="A15" s="33" t="s">
        <v>40</v>
      </c>
      <c r="B15" s="33" t="s">
        <v>114</v>
      </c>
      <c r="C15" s="33">
        <v>14</v>
      </c>
    </row>
    <row r="16" spans="1:15" x14ac:dyDescent="0.2">
      <c r="A16" s="33" t="s">
        <v>41</v>
      </c>
      <c r="B16" s="33" t="s">
        <v>115</v>
      </c>
      <c r="C16" s="33">
        <v>14.7</v>
      </c>
    </row>
  </sheetData>
  <sheetProtection sheet="1" objects="1" scenarios="1" selectLockedCells="1" selectUn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日本語</vt:lpstr>
      <vt:lpstr>日本語 (記載例)</vt:lpstr>
      <vt:lpstr>English</vt:lpstr>
      <vt:lpstr>English (example of entry)</vt:lpstr>
      <vt:lpstr>駅名（station name）</vt:lpstr>
      <vt:lpstr>English!Print_Area</vt:lpstr>
      <vt:lpstr>'English (example of entry)'!Print_Area</vt:lpstr>
      <vt:lpstr>日本語!Print_Area</vt:lpstr>
      <vt:lpstr>'日本語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2025-06-16T05:24:53Z</dcterms:created>
  <dcterms:modified xsi:type="dcterms:W3CDTF">2025-07-17T09:17:54Z</dcterms:modified>
</cp:coreProperties>
</file>